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hinr\Downloads\"/>
    </mc:Choice>
  </mc:AlternateContent>
  <xr:revisionPtr revIDLastSave="0" documentId="13_ncr:1_{923A9D32-2C7C-4EBA-9190-831AE244CC56}" xr6:coauthVersionLast="47" xr6:coauthVersionMax="47" xr10:uidLastSave="{00000000-0000-0000-0000-000000000000}"/>
  <bookViews>
    <workbookView xWindow="-110" yWindow="-110" windowWidth="19420" windowHeight="11500" xr2:uid="{00000000-000D-0000-FFFF-FFFF00000000}"/>
  </bookViews>
  <sheets>
    <sheet name="従事者登録" sheetId="1" r:id="rId1"/>
    <sheet name="業務日誌" sheetId="2" r:id="rId2"/>
    <sheet name="集計" sheetId="3" r:id="rId3"/>
    <sheet name="記入例" sheetId="4" r:id="rId4"/>
  </sheets>
  <definedNames>
    <definedName name="_xlnm.Print_Area" localSheetId="3">記入例!$A$2:$J$13</definedName>
    <definedName name="_xlnm.Print_Area" localSheetId="1">業務日誌!$A$2:$J$513</definedName>
    <definedName name="_xlnm.Print_Area" localSheetId="2">集計!$A$2:$H$65</definedName>
    <definedName name="_xlnm.Print_Area" localSheetId="0">従事者登録!$A$1:$F$83</definedName>
    <definedName name="_xlnm.Print_Titles" localSheetId="1">業務日誌!$12:$12</definedName>
    <definedName name="区分リスト">OFFSET(従事者登録!$C$42,0,0,COUNTA(従事者登録!$C$42:$C$47),1)</definedName>
    <definedName name="従事者名簿">OFFSET(従事者登録!$C$8,0,0,COUNTA(従事者登録!$C$8:$C$37),1)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3" i="3" l="1"/>
  <c r="B53" i="3"/>
  <c r="D53" i="3" s="1"/>
  <c r="B52" i="3"/>
  <c r="D52" i="3" s="1"/>
  <c r="C51" i="3"/>
  <c r="B51" i="3"/>
  <c r="D51" i="3" s="1"/>
  <c r="D50" i="3"/>
  <c r="B50" i="3"/>
  <c r="C50" i="3" s="1"/>
  <c r="C49" i="3"/>
  <c r="B49" i="3"/>
  <c r="D49" i="3" s="1"/>
  <c r="B48" i="3"/>
  <c r="D47" i="3"/>
  <c r="C47" i="3"/>
  <c r="B47" i="3"/>
  <c r="B46" i="3"/>
  <c r="D46" i="3" s="1"/>
  <c r="D45" i="3"/>
  <c r="C45" i="3"/>
  <c r="B45" i="3"/>
  <c r="B44" i="3"/>
  <c r="D44" i="3" s="1"/>
  <c r="B43" i="3"/>
  <c r="C43" i="3" s="1"/>
  <c r="D42" i="3"/>
  <c r="C42" i="3"/>
  <c r="B42" i="3"/>
  <c r="C41" i="3"/>
  <c r="B41" i="3"/>
  <c r="D41" i="3" s="1"/>
  <c r="F36" i="3"/>
  <c r="B36" i="3"/>
  <c r="E36" i="3" s="1"/>
  <c r="C35" i="3"/>
  <c r="B35" i="3"/>
  <c r="B34" i="3"/>
  <c r="F34" i="3" s="1"/>
  <c r="F33" i="3"/>
  <c r="E33" i="3"/>
  <c r="B33" i="3"/>
  <c r="D33" i="3" s="1"/>
  <c r="B32" i="3"/>
  <c r="F31" i="3"/>
  <c r="C31" i="3"/>
  <c r="B31" i="3"/>
  <c r="E31" i="3" s="1"/>
  <c r="F30" i="3"/>
  <c r="E30" i="3"/>
  <c r="D30" i="3"/>
  <c r="B30" i="3"/>
  <c r="C30" i="3" s="1"/>
  <c r="B29" i="3"/>
  <c r="F29" i="3" s="1"/>
  <c r="F28" i="3"/>
  <c r="E28" i="3"/>
  <c r="B28" i="3"/>
  <c r="D28" i="3" s="1"/>
  <c r="F27" i="3"/>
  <c r="E27" i="3"/>
  <c r="D27" i="3"/>
  <c r="C27" i="3"/>
  <c r="B27" i="3"/>
  <c r="B26" i="3"/>
  <c r="F26" i="3" s="1"/>
  <c r="F25" i="3"/>
  <c r="E25" i="3"/>
  <c r="D25" i="3"/>
  <c r="C25" i="3"/>
  <c r="B25" i="3"/>
  <c r="D24" i="3"/>
  <c r="B24" i="3"/>
  <c r="F24" i="3" s="1"/>
  <c r="D23" i="3"/>
  <c r="C23" i="3"/>
  <c r="B23" i="3"/>
  <c r="F23" i="3" s="1"/>
  <c r="F22" i="3"/>
  <c r="E22" i="3"/>
  <c r="D22" i="3"/>
  <c r="C22" i="3"/>
  <c r="B22" i="3"/>
  <c r="E21" i="3"/>
  <c r="C21" i="3"/>
  <c r="B21" i="3"/>
  <c r="F21" i="3" s="1"/>
  <c r="F20" i="3"/>
  <c r="B20" i="3"/>
  <c r="E20" i="3" s="1"/>
  <c r="B19" i="3"/>
  <c r="B18" i="3"/>
  <c r="F18" i="3" s="1"/>
  <c r="F17" i="3"/>
  <c r="E17" i="3"/>
  <c r="B17" i="3"/>
  <c r="D17" i="3" s="1"/>
  <c r="B16" i="3"/>
  <c r="F15" i="3"/>
  <c r="C15" i="3"/>
  <c r="B15" i="3"/>
  <c r="E15" i="3" s="1"/>
  <c r="F14" i="3"/>
  <c r="E14" i="3"/>
  <c r="D14" i="3"/>
  <c r="B14" i="3"/>
  <c r="C14" i="3" s="1"/>
  <c r="B13" i="3"/>
  <c r="C13" i="3" s="1"/>
  <c r="F12" i="3"/>
  <c r="E12" i="3"/>
  <c r="B12" i="3"/>
  <c r="D12" i="3" s="1"/>
  <c r="F11" i="3"/>
  <c r="E11" i="3"/>
  <c r="D11" i="3"/>
  <c r="C11" i="3"/>
  <c r="B11" i="3"/>
  <c r="B10" i="3"/>
  <c r="F10" i="3" s="1"/>
  <c r="F9" i="3"/>
  <c r="E9" i="3"/>
  <c r="D9" i="3"/>
  <c r="C9" i="3"/>
  <c r="B9" i="3"/>
  <c r="D8" i="3"/>
  <c r="B8" i="3"/>
  <c r="F8" i="3" s="1"/>
  <c r="D7" i="3"/>
  <c r="C7" i="3"/>
  <c r="B7" i="3"/>
  <c r="F7" i="3" s="1"/>
  <c r="E513" i="2"/>
  <c r="H59" i="3" s="1"/>
  <c r="J512" i="2"/>
  <c r="I512" i="2"/>
  <c r="H512" i="2"/>
  <c r="G512" i="2"/>
  <c r="C512" i="2"/>
  <c r="A512" i="2"/>
  <c r="J511" i="2"/>
  <c r="H511" i="2"/>
  <c r="I511" i="2" s="1"/>
  <c r="G511" i="2"/>
  <c r="C511" i="2"/>
  <c r="A511" i="2"/>
  <c r="J510" i="2"/>
  <c r="I510" i="2"/>
  <c r="H510" i="2"/>
  <c r="G510" i="2"/>
  <c r="C510" i="2"/>
  <c r="A510" i="2"/>
  <c r="J509" i="2"/>
  <c r="H509" i="2"/>
  <c r="I509" i="2" s="1"/>
  <c r="G509" i="2"/>
  <c r="C509" i="2"/>
  <c r="A509" i="2"/>
  <c r="J508" i="2"/>
  <c r="I508" i="2"/>
  <c r="H508" i="2"/>
  <c r="G508" i="2"/>
  <c r="C508" i="2"/>
  <c r="A508" i="2"/>
  <c r="J507" i="2"/>
  <c r="H507" i="2"/>
  <c r="I507" i="2" s="1"/>
  <c r="G507" i="2"/>
  <c r="C507" i="2"/>
  <c r="A507" i="2"/>
  <c r="J506" i="2"/>
  <c r="H506" i="2"/>
  <c r="I506" i="2" s="1"/>
  <c r="G506" i="2"/>
  <c r="C506" i="2"/>
  <c r="A506" i="2"/>
  <c r="J505" i="2"/>
  <c r="I505" i="2"/>
  <c r="H505" i="2"/>
  <c r="G505" i="2"/>
  <c r="C505" i="2"/>
  <c r="A505" i="2"/>
  <c r="J504" i="2"/>
  <c r="I504" i="2"/>
  <c r="H504" i="2"/>
  <c r="G504" i="2"/>
  <c r="C504" i="2"/>
  <c r="A504" i="2"/>
  <c r="J503" i="2"/>
  <c r="H503" i="2"/>
  <c r="I503" i="2" s="1"/>
  <c r="G503" i="2"/>
  <c r="C503" i="2"/>
  <c r="A503" i="2"/>
  <c r="J502" i="2"/>
  <c r="H502" i="2"/>
  <c r="I502" i="2" s="1"/>
  <c r="G502" i="2"/>
  <c r="C502" i="2"/>
  <c r="A502" i="2"/>
  <c r="J501" i="2"/>
  <c r="H501" i="2"/>
  <c r="I501" i="2" s="1"/>
  <c r="G501" i="2"/>
  <c r="C501" i="2"/>
  <c r="A501" i="2"/>
  <c r="J500" i="2"/>
  <c r="I500" i="2"/>
  <c r="H500" i="2"/>
  <c r="G500" i="2"/>
  <c r="C500" i="2"/>
  <c r="A500" i="2"/>
  <c r="J499" i="2"/>
  <c r="H499" i="2"/>
  <c r="I499" i="2" s="1"/>
  <c r="G499" i="2"/>
  <c r="C499" i="2"/>
  <c r="A499" i="2"/>
  <c r="J498" i="2"/>
  <c r="H498" i="2"/>
  <c r="I498" i="2" s="1"/>
  <c r="G498" i="2"/>
  <c r="C498" i="2"/>
  <c r="A498" i="2"/>
  <c r="J497" i="2"/>
  <c r="I497" i="2"/>
  <c r="H497" i="2"/>
  <c r="G497" i="2"/>
  <c r="C497" i="2"/>
  <c r="A497" i="2"/>
  <c r="J496" i="2"/>
  <c r="I496" i="2"/>
  <c r="H496" i="2"/>
  <c r="G496" i="2"/>
  <c r="C496" i="2"/>
  <c r="A496" i="2"/>
  <c r="J495" i="2"/>
  <c r="H495" i="2"/>
  <c r="I495" i="2" s="1"/>
  <c r="G495" i="2"/>
  <c r="C495" i="2"/>
  <c r="A495" i="2"/>
  <c r="J494" i="2"/>
  <c r="H494" i="2"/>
  <c r="I494" i="2" s="1"/>
  <c r="G494" i="2"/>
  <c r="C494" i="2"/>
  <c r="A494" i="2"/>
  <c r="J493" i="2"/>
  <c r="H493" i="2"/>
  <c r="I493" i="2" s="1"/>
  <c r="G493" i="2"/>
  <c r="C493" i="2"/>
  <c r="A493" i="2"/>
  <c r="J492" i="2"/>
  <c r="I492" i="2"/>
  <c r="H492" i="2"/>
  <c r="G492" i="2"/>
  <c r="C492" i="2"/>
  <c r="A492" i="2"/>
  <c r="J491" i="2"/>
  <c r="H491" i="2"/>
  <c r="I491" i="2" s="1"/>
  <c r="G491" i="2"/>
  <c r="C491" i="2"/>
  <c r="A491" i="2"/>
  <c r="J490" i="2"/>
  <c r="H490" i="2"/>
  <c r="I490" i="2" s="1"/>
  <c r="G490" i="2"/>
  <c r="C490" i="2"/>
  <c r="A490" i="2"/>
  <c r="J489" i="2"/>
  <c r="I489" i="2"/>
  <c r="H489" i="2"/>
  <c r="G489" i="2"/>
  <c r="C489" i="2"/>
  <c r="A489" i="2"/>
  <c r="J488" i="2"/>
  <c r="I488" i="2"/>
  <c r="H488" i="2"/>
  <c r="G488" i="2"/>
  <c r="C488" i="2"/>
  <c r="A488" i="2"/>
  <c r="J487" i="2"/>
  <c r="H487" i="2"/>
  <c r="I487" i="2" s="1"/>
  <c r="G487" i="2"/>
  <c r="C487" i="2"/>
  <c r="A487" i="2"/>
  <c r="J486" i="2"/>
  <c r="H486" i="2"/>
  <c r="I486" i="2" s="1"/>
  <c r="G486" i="2"/>
  <c r="C486" i="2"/>
  <c r="A486" i="2"/>
  <c r="J485" i="2"/>
  <c r="H485" i="2"/>
  <c r="I485" i="2" s="1"/>
  <c r="G485" i="2"/>
  <c r="C485" i="2"/>
  <c r="A485" i="2"/>
  <c r="J484" i="2"/>
  <c r="I484" i="2"/>
  <c r="H484" i="2"/>
  <c r="G484" i="2"/>
  <c r="C484" i="2"/>
  <c r="A484" i="2"/>
  <c r="J483" i="2"/>
  <c r="H483" i="2"/>
  <c r="I483" i="2" s="1"/>
  <c r="G483" i="2"/>
  <c r="C483" i="2"/>
  <c r="A483" i="2"/>
  <c r="J482" i="2"/>
  <c r="H482" i="2"/>
  <c r="I482" i="2" s="1"/>
  <c r="G482" i="2"/>
  <c r="C482" i="2"/>
  <c r="A482" i="2"/>
  <c r="J481" i="2"/>
  <c r="I481" i="2"/>
  <c r="H481" i="2"/>
  <c r="G481" i="2"/>
  <c r="C481" i="2"/>
  <c r="A481" i="2"/>
  <c r="J480" i="2"/>
  <c r="I480" i="2"/>
  <c r="H480" i="2"/>
  <c r="G480" i="2"/>
  <c r="C480" i="2"/>
  <c r="A480" i="2"/>
  <c r="J479" i="2"/>
  <c r="H479" i="2"/>
  <c r="I479" i="2" s="1"/>
  <c r="G479" i="2"/>
  <c r="C479" i="2"/>
  <c r="A479" i="2"/>
  <c r="J478" i="2"/>
  <c r="H478" i="2"/>
  <c r="I478" i="2" s="1"/>
  <c r="G478" i="2"/>
  <c r="C478" i="2"/>
  <c r="A478" i="2"/>
  <c r="J477" i="2"/>
  <c r="H477" i="2"/>
  <c r="I477" i="2" s="1"/>
  <c r="G477" i="2"/>
  <c r="C477" i="2"/>
  <c r="A477" i="2"/>
  <c r="J476" i="2"/>
  <c r="I476" i="2"/>
  <c r="H476" i="2"/>
  <c r="G476" i="2"/>
  <c r="C476" i="2"/>
  <c r="A476" i="2"/>
  <c r="J475" i="2"/>
  <c r="H475" i="2"/>
  <c r="I475" i="2" s="1"/>
  <c r="G475" i="2"/>
  <c r="C475" i="2"/>
  <c r="A475" i="2"/>
  <c r="J474" i="2"/>
  <c r="H474" i="2"/>
  <c r="I474" i="2" s="1"/>
  <c r="G474" i="2"/>
  <c r="C474" i="2"/>
  <c r="A474" i="2"/>
  <c r="J473" i="2"/>
  <c r="I473" i="2"/>
  <c r="H473" i="2"/>
  <c r="G473" i="2"/>
  <c r="C473" i="2"/>
  <c r="A473" i="2"/>
  <c r="J472" i="2"/>
  <c r="I472" i="2"/>
  <c r="H472" i="2"/>
  <c r="G472" i="2"/>
  <c r="C472" i="2"/>
  <c r="A472" i="2"/>
  <c r="J471" i="2"/>
  <c r="H471" i="2"/>
  <c r="I471" i="2" s="1"/>
  <c r="G471" i="2"/>
  <c r="C471" i="2"/>
  <c r="A471" i="2"/>
  <c r="J470" i="2"/>
  <c r="H470" i="2"/>
  <c r="I470" i="2" s="1"/>
  <c r="G470" i="2"/>
  <c r="C470" i="2"/>
  <c r="A470" i="2"/>
  <c r="J469" i="2"/>
  <c r="H469" i="2"/>
  <c r="I469" i="2" s="1"/>
  <c r="G469" i="2"/>
  <c r="C469" i="2"/>
  <c r="A469" i="2"/>
  <c r="J468" i="2"/>
  <c r="I468" i="2"/>
  <c r="H468" i="2"/>
  <c r="G468" i="2"/>
  <c r="C468" i="2"/>
  <c r="A468" i="2"/>
  <c r="J467" i="2"/>
  <c r="H467" i="2"/>
  <c r="I467" i="2" s="1"/>
  <c r="G467" i="2"/>
  <c r="C467" i="2"/>
  <c r="A467" i="2"/>
  <c r="J466" i="2"/>
  <c r="H466" i="2"/>
  <c r="I466" i="2" s="1"/>
  <c r="G466" i="2"/>
  <c r="C466" i="2"/>
  <c r="A466" i="2"/>
  <c r="J465" i="2"/>
  <c r="I465" i="2"/>
  <c r="H465" i="2"/>
  <c r="G465" i="2"/>
  <c r="C465" i="2"/>
  <c r="A465" i="2"/>
  <c r="J464" i="2"/>
  <c r="I464" i="2"/>
  <c r="H464" i="2"/>
  <c r="G464" i="2"/>
  <c r="C464" i="2"/>
  <c r="A464" i="2"/>
  <c r="J463" i="2"/>
  <c r="H463" i="2"/>
  <c r="I463" i="2" s="1"/>
  <c r="G463" i="2"/>
  <c r="C463" i="2"/>
  <c r="A463" i="2"/>
  <c r="J462" i="2"/>
  <c r="H462" i="2"/>
  <c r="I462" i="2" s="1"/>
  <c r="G462" i="2"/>
  <c r="C462" i="2"/>
  <c r="A462" i="2"/>
  <c r="J461" i="2"/>
  <c r="H461" i="2"/>
  <c r="I461" i="2" s="1"/>
  <c r="G461" i="2"/>
  <c r="C461" i="2"/>
  <c r="A461" i="2"/>
  <c r="J460" i="2"/>
  <c r="I460" i="2"/>
  <c r="H460" i="2"/>
  <c r="G460" i="2"/>
  <c r="C460" i="2"/>
  <c r="A460" i="2"/>
  <c r="J459" i="2"/>
  <c r="H459" i="2"/>
  <c r="I459" i="2" s="1"/>
  <c r="G459" i="2"/>
  <c r="C459" i="2"/>
  <c r="A459" i="2"/>
  <c r="J458" i="2"/>
  <c r="H458" i="2"/>
  <c r="I458" i="2" s="1"/>
  <c r="G458" i="2"/>
  <c r="C458" i="2"/>
  <c r="A458" i="2"/>
  <c r="J457" i="2"/>
  <c r="I457" i="2"/>
  <c r="H457" i="2"/>
  <c r="G457" i="2"/>
  <c r="C457" i="2"/>
  <c r="A457" i="2"/>
  <c r="J456" i="2"/>
  <c r="I456" i="2"/>
  <c r="H456" i="2"/>
  <c r="G456" i="2"/>
  <c r="C456" i="2"/>
  <c r="A456" i="2"/>
  <c r="J455" i="2"/>
  <c r="H455" i="2"/>
  <c r="I455" i="2" s="1"/>
  <c r="G455" i="2"/>
  <c r="C455" i="2"/>
  <c r="A455" i="2"/>
  <c r="J454" i="2"/>
  <c r="H454" i="2"/>
  <c r="I454" i="2" s="1"/>
  <c r="G454" i="2"/>
  <c r="C454" i="2"/>
  <c r="A454" i="2"/>
  <c r="J453" i="2"/>
  <c r="H453" i="2"/>
  <c r="I453" i="2" s="1"/>
  <c r="G453" i="2"/>
  <c r="C453" i="2"/>
  <c r="A453" i="2"/>
  <c r="J452" i="2"/>
  <c r="I452" i="2"/>
  <c r="H452" i="2"/>
  <c r="G452" i="2"/>
  <c r="C452" i="2"/>
  <c r="A452" i="2"/>
  <c r="J451" i="2"/>
  <c r="H451" i="2"/>
  <c r="I451" i="2" s="1"/>
  <c r="G451" i="2"/>
  <c r="C451" i="2"/>
  <c r="A451" i="2"/>
  <c r="J450" i="2"/>
  <c r="H450" i="2"/>
  <c r="I450" i="2" s="1"/>
  <c r="G450" i="2"/>
  <c r="C450" i="2"/>
  <c r="A450" i="2"/>
  <c r="J449" i="2"/>
  <c r="I449" i="2"/>
  <c r="H449" i="2"/>
  <c r="G449" i="2"/>
  <c r="C449" i="2"/>
  <c r="A449" i="2"/>
  <c r="J448" i="2"/>
  <c r="I448" i="2"/>
  <c r="H448" i="2"/>
  <c r="G448" i="2"/>
  <c r="C448" i="2"/>
  <c r="A448" i="2"/>
  <c r="J447" i="2"/>
  <c r="H447" i="2"/>
  <c r="I447" i="2" s="1"/>
  <c r="G447" i="2"/>
  <c r="C447" i="2"/>
  <c r="A447" i="2"/>
  <c r="J446" i="2"/>
  <c r="H446" i="2"/>
  <c r="I446" i="2" s="1"/>
  <c r="G446" i="2"/>
  <c r="C446" i="2"/>
  <c r="A446" i="2"/>
  <c r="J445" i="2"/>
  <c r="H445" i="2"/>
  <c r="I445" i="2" s="1"/>
  <c r="G445" i="2"/>
  <c r="C445" i="2"/>
  <c r="A445" i="2"/>
  <c r="J444" i="2"/>
  <c r="I444" i="2"/>
  <c r="H444" i="2"/>
  <c r="G444" i="2"/>
  <c r="C444" i="2"/>
  <c r="A444" i="2"/>
  <c r="J443" i="2"/>
  <c r="H443" i="2"/>
  <c r="I443" i="2" s="1"/>
  <c r="G443" i="2"/>
  <c r="C443" i="2"/>
  <c r="A443" i="2"/>
  <c r="J442" i="2"/>
  <c r="H442" i="2"/>
  <c r="I442" i="2" s="1"/>
  <c r="G442" i="2"/>
  <c r="C442" i="2"/>
  <c r="A442" i="2"/>
  <c r="J441" i="2"/>
  <c r="I441" i="2"/>
  <c r="H441" i="2"/>
  <c r="G441" i="2"/>
  <c r="C441" i="2"/>
  <c r="A441" i="2"/>
  <c r="J440" i="2"/>
  <c r="I440" i="2"/>
  <c r="H440" i="2"/>
  <c r="G440" i="2"/>
  <c r="C440" i="2"/>
  <c r="A440" i="2"/>
  <c r="J439" i="2"/>
  <c r="H439" i="2"/>
  <c r="I439" i="2" s="1"/>
  <c r="G439" i="2"/>
  <c r="C439" i="2"/>
  <c r="A439" i="2"/>
  <c r="J438" i="2"/>
  <c r="H438" i="2"/>
  <c r="I438" i="2" s="1"/>
  <c r="G438" i="2"/>
  <c r="C438" i="2"/>
  <c r="A438" i="2"/>
  <c r="J437" i="2"/>
  <c r="H437" i="2"/>
  <c r="I437" i="2" s="1"/>
  <c r="G437" i="2"/>
  <c r="C437" i="2"/>
  <c r="A437" i="2"/>
  <c r="J436" i="2"/>
  <c r="I436" i="2"/>
  <c r="H436" i="2"/>
  <c r="G436" i="2"/>
  <c r="C436" i="2"/>
  <c r="A436" i="2"/>
  <c r="J435" i="2"/>
  <c r="H435" i="2"/>
  <c r="I435" i="2" s="1"/>
  <c r="G435" i="2"/>
  <c r="C435" i="2"/>
  <c r="A435" i="2"/>
  <c r="J434" i="2"/>
  <c r="H434" i="2"/>
  <c r="I434" i="2" s="1"/>
  <c r="G434" i="2"/>
  <c r="C434" i="2"/>
  <c r="A434" i="2"/>
  <c r="J433" i="2"/>
  <c r="I433" i="2"/>
  <c r="H433" i="2"/>
  <c r="G433" i="2"/>
  <c r="C433" i="2"/>
  <c r="A433" i="2"/>
  <c r="J432" i="2"/>
  <c r="I432" i="2"/>
  <c r="H432" i="2"/>
  <c r="G432" i="2"/>
  <c r="C432" i="2"/>
  <c r="A432" i="2"/>
  <c r="J431" i="2"/>
  <c r="H431" i="2"/>
  <c r="I431" i="2" s="1"/>
  <c r="G431" i="2"/>
  <c r="C431" i="2"/>
  <c r="A431" i="2"/>
  <c r="J430" i="2"/>
  <c r="H430" i="2"/>
  <c r="I430" i="2" s="1"/>
  <c r="G430" i="2"/>
  <c r="C430" i="2"/>
  <c r="A430" i="2"/>
  <c r="J429" i="2"/>
  <c r="H429" i="2"/>
  <c r="I429" i="2" s="1"/>
  <c r="G429" i="2"/>
  <c r="C429" i="2"/>
  <c r="A429" i="2"/>
  <c r="J428" i="2"/>
  <c r="I428" i="2"/>
  <c r="H428" i="2"/>
  <c r="G428" i="2"/>
  <c r="C428" i="2"/>
  <c r="A428" i="2"/>
  <c r="J427" i="2"/>
  <c r="H427" i="2"/>
  <c r="I427" i="2" s="1"/>
  <c r="G427" i="2"/>
  <c r="C427" i="2"/>
  <c r="A427" i="2"/>
  <c r="J426" i="2"/>
  <c r="H426" i="2"/>
  <c r="I426" i="2" s="1"/>
  <c r="G426" i="2"/>
  <c r="C426" i="2"/>
  <c r="A426" i="2"/>
  <c r="J425" i="2"/>
  <c r="I425" i="2"/>
  <c r="H425" i="2"/>
  <c r="G425" i="2"/>
  <c r="C425" i="2"/>
  <c r="A425" i="2"/>
  <c r="J424" i="2"/>
  <c r="I424" i="2"/>
  <c r="H424" i="2"/>
  <c r="G424" i="2"/>
  <c r="C424" i="2"/>
  <c r="A424" i="2"/>
  <c r="J423" i="2"/>
  <c r="H423" i="2"/>
  <c r="I423" i="2" s="1"/>
  <c r="G423" i="2"/>
  <c r="C423" i="2"/>
  <c r="A423" i="2"/>
  <c r="J422" i="2"/>
  <c r="H422" i="2"/>
  <c r="I422" i="2" s="1"/>
  <c r="G422" i="2"/>
  <c r="C422" i="2"/>
  <c r="A422" i="2"/>
  <c r="J421" i="2"/>
  <c r="H421" i="2"/>
  <c r="I421" i="2" s="1"/>
  <c r="G421" i="2"/>
  <c r="C421" i="2"/>
  <c r="A421" i="2"/>
  <c r="J420" i="2"/>
  <c r="I420" i="2"/>
  <c r="H420" i="2"/>
  <c r="G420" i="2"/>
  <c r="C420" i="2"/>
  <c r="A420" i="2"/>
  <c r="J419" i="2"/>
  <c r="H419" i="2"/>
  <c r="I419" i="2" s="1"/>
  <c r="G419" i="2"/>
  <c r="C419" i="2"/>
  <c r="A419" i="2"/>
  <c r="J418" i="2"/>
  <c r="H418" i="2"/>
  <c r="I418" i="2" s="1"/>
  <c r="G418" i="2"/>
  <c r="C418" i="2"/>
  <c r="A418" i="2"/>
  <c r="J417" i="2"/>
  <c r="I417" i="2"/>
  <c r="H417" i="2"/>
  <c r="G417" i="2"/>
  <c r="C417" i="2"/>
  <c r="A417" i="2"/>
  <c r="J416" i="2"/>
  <c r="I416" i="2"/>
  <c r="H416" i="2"/>
  <c r="G416" i="2"/>
  <c r="C416" i="2"/>
  <c r="A416" i="2"/>
  <c r="J415" i="2"/>
  <c r="H415" i="2"/>
  <c r="I415" i="2" s="1"/>
  <c r="G415" i="2"/>
  <c r="C415" i="2"/>
  <c r="A415" i="2"/>
  <c r="J414" i="2"/>
  <c r="H414" i="2"/>
  <c r="I414" i="2" s="1"/>
  <c r="G414" i="2"/>
  <c r="C414" i="2"/>
  <c r="A414" i="2"/>
  <c r="J413" i="2"/>
  <c r="H413" i="2"/>
  <c r="I413" i="2" s="1"/>
  <c r="G413" i="2"/>
  <c r="C413" i="2"/>
  <c r="A413" i="2"/>
  <c r="J412" i="2"/>
  <c r="I412" i="2"/>
  <c r="H412" i="2"/>
  <c r="G412" i="2"/>
  <c r="C412" i="2"/>
  <c r="A412" i="2"/>
  <c r="J411" i="2"/>
  <c r="H411" i="2"/>
  <c r="I411" i="2" s="1"/>
  <c r="G411" i="2"/>
  <c r="C411" i="2"/>
  <c r="A411" i="2"/>
  <c r="J410" i="2"/>
  <c r="H410" i="2"/>
  <c r="I410" i="2" s="1"/>
  <c r="G410" i="2"/>
  <c r="C410" i="2"/>
  <c r="A410" i="2"/>
  <c r="J409" i="2"/>
  <c r="I409" i="2"/>
  <c r="H409" i="2"/>
  <c r="G409" i="2"/>
  <c r="C409" i="2"/>
  <c r="A409" i="2"/>
  <c r="J408" i="2"/>
  <c r="I408" i="2"/>
  <c r="H408" i="2"/>
  <c r="G408" i="2"/>
  <c r="C408" i="2"/>
  <c r="A408" i="2"/>
  <c r="J407" i="2"/>
  <c r="H407" i="2"/>
  <c r="I407" i="2" s="1"/>
  <c r="G407" i="2"/>
  <c r="C407" i="2"/>
  <c r="A407" i="2"/>
  <c r="J406" i="2"/>
  <c r="H406" i="2"/>
  <c r="I406" i="2" s="1"/>
  <c r="G406" i="2"/>
  <c r="C406" i="2"/>
  <c r="A406" i="2"/>
  <c r="J405" i="2"/>
  <c r="H405" i="2"/>
  <c r="I405" i="2" s="1"/>
  <c r="G405" i="2"/>
  <c r="C405" i="2"/>
  <c r="A405" i="2"/>
  <c r="J404" i="2"/>
  <c r="I404" i="2"/>
  <c r="H404" i="2"/>
  <c r="G404" i="2"/>
  <c r="C404" i="2"/>
  <c r="A404" i="2"/>
  <c r="J403" i="2"/>
  <c r="H403" i="2"/>
  <c r="I403" i="2" s="1"/>
  <c r="G403" i="2"/>
  <c r="C403" i="2"/>
  <c r="A403" i="2"/>
  <c r="J402" i="2"/>
  <c r="H402" i="2"/>
  <c r="I402" i="2" s="1"/>
  <c r="G402" i="2"/>
  <c r="C402" i="2"/>
  <c r="A402" i="2"/>
  <c r="J401" i="2"/>
  <c r="I401" i="2"/>
  <c r="H401" i="2"/>
  <c r="G401" i="2"/>
  <c r="C401" i="2"/>
  <c r="A401" i="2"/>
  <c r="J400" i="2"/>
  <c r="I400" i="2"/>
  <c r="H400" i="2"/>
  <c r="G400" i="2"/>
  <c r="C400" i="2"/>
  <c r="A400" i="2"/>
  <c r="J399" i="2"/>
  <c r="H399" i="2"/>
  <c r="I399" i="2" s="1"/>
  <c r="G399" i="2"/>
  <c r="C399" i="2"/>
  <c r="A399" i="2"/>
  <c r="J398" i="2"/>
  <c r="H398" i="2"/>
  <c r="I398" i="2" s="1"/>
  <c r="G398" i="2"/>
  <c r="C398" i="2"/>
  <c r="A398" i="2"/>
  <c r="J397" i="2"/>
  <c r="H397" i="2"/>
  <c r="I397" i="2" s="1"/>
  <c r="G397" i="2"/>
  <c r="C397" i="2"/>
  <c r="A397" i="2"/>
  <c r="J396" i="2"/>
  <c r="I396" i="2"/>
  <c r="H396" i="2"/>
  <c r="G396" i="2"/>
  <c r="C396" i="2"/>
  <c r="A396" i="2"/>
  <c r="J395" i="2"/>
  <c r="H395" i="2"/>
  <c r="I395" i="2" s="1"/>
  <c r="G395" i="2"/>
  <c r="C395" i="2"/>
  <c r="A395" i="2"/>
  <c r="J394" i="2"/>
  <c r="H394" i="2"/>
  <c r="I394" i="2" s="1"/>
  <c r="G394" i="2"/>
  <c r="C394" i="2"/>
  <c r="A394" i="2"/>
  <c r="J393" i="2"/>
  <c r="I393" i="2"/>
  <c r="H393" i="2"/>
  <c r="G393" i="2"/>
  <c r="C393" i="2"/>
  <c r="A393" i="2"/>
  <c r="J392" i="2"/>
  <c r="I392" i="2"/>
  <c r="H392" i="2"/>
  <c r="G392" i="2"/>
  <c r="C392" i="2"/>
  <c r="A392" i="2"/>
  <c r="J391" i="2"/>
  <c r="H391" i="2"/>
  <c r="I391" i="2" s="1"/>
  <c r="G391" i="2"/>
  <c r="C391" i="2"/>
  <c r="A391" i="2"/>
  <c r="J390" i="2"/>
  <c r="H390" i="2"/>
  <c r="I390" i="2" s="1"/>
  <c r="G390" i="2"/>
  <c r="C390" i="2"/>
  <c r="A390" i="2"/>
  <c r="J389" i="2"/>
  <c r="H389" i="2"/>
  <c r="I389" i="2" s="1"/>
  <c r="G389" i="2"/>
  <c r="C389" i="2"/>
  <c r="A389" i="2"/>
  <c r="J388" i="2"/>
  <c r="I388" i="2"/>
  <c r="H388" i="2"/>
  <c r="G388" i="2"/>
  <c r="C388" i="2"/>
  <c r="A388" i="2"/>
  <c r="J387" i="2"/>
  <c r="H387" i="2"/>
  <c r="I387" i="2" s="1"/>
  <c r="G387" i="2"/>
  <c r="C387" i="2"/>
  <c r="A387" i="2"/>
  <c r="J386" i="2"/>
  <c r="H386" i="2"/>
  <c r="I386" i="2" s="1"/>
  <c r="G386" i="2"/>
  <c r="C386" i="2"/>
  <c r="A386" i="2"/>
  <c r="J385" i="2"/>
  <c r="I385" i="2"/>
  <c r="H385" i="2"/>
  <c r="G385" i="2"/>
  <c r="C385" i="2"/>
  <c r="A385" i="2"/>
  <c r="J384" i="2"/>
  <c r="I384" i="2"/>
  <c r="H384" i="2"/>
  <c r="G384" i="2"/>
  <c r="C384" i="2"/>
  <c r="A384" i="2"/>
  <c r="J383" i="2"/>
  <c r="H383" i="2"/>
  <c r="I383" i="2" s="1"/>
  <c r="G383" i="2"/>
  <c r="C383" i="2"/>
  <c r="A383" i="2"/>
  <c r="J382" i="2"/>
  <c r="H382" i="2"/>
  <c r="I382" i="2" s="1"/>
  <c r="G382" i="2"/>
  <c r="C382" i="2"/>
  <c r="A382" i="2"/>
  <c r="J381" i="2"/>
  <c r="H381" i="2"/>
  <c r="I381" i="2" s="1"/>
  <c r="G381" i="2"/>
  <c r="C381" i="2"/>
  <c r="A381" i="2"/>
  <c r="J380" i="2"/>
  <c r="I380" i="2"/>
  <c r="H380" i="2"/>
  <c r="G380" i="2"/>
  <c r="C380" i="2"/>
  <c r="A380" i="2"/>
  <c r="J379" i="2"/>
  <c r="H379" i="2"/>
  <c r="I379" i="2" s="1"/>
  <c r="G379" i="2"/>
  <c r="C379" i="2"/>
  <c r="A379" i="2"/>
  <c r="J378" i="2"/>
  <c r="H378" i="2"/>
  <c r="I378" i="2" s="1"/>
  <c r="G378" i="2"/>
  <c r="C378" i="2"/>
  <c r="A378" i="2"/>
  <c r="J377" i="2"/>
  <c r="I377" i="2"/>
  <c r="H377" i="2"/>
  <c r="G377" i="2"/>
  <c r="C377" i="2"/>
  <c r="A377" i="2"/>
  <c r="J376" i="2"/>
  <c r="I376" i="2"/>
  <c r="H376" i="2"/>
  <c r="G376" i="2"/>
  <c r="C376" i="2"/>
  <c r="A376" i="2"/>
  <c r="J375" i="2"/>
  <c r="H375" i="2"/>
  <c r="I375" i="2" s="1"/>
  <c r="G375" i="2"/>
  <c r="C375" i="2"/>
  <c r="A375" i="2"/>
  <c r="J374" i="2"/>
  <c r="H374" i="2"/>
  <c r="I374" i="2" s="1"/>
  <c r="G374" i="2"/>
  <c r="C374" i="2"/>
  <c r="A374" i="2"/>
  <c r="J373" i="2"/>
  <c r="H373" i="2"/>
  <c r="I373" i="2" s="1"/>
  <c r="G373" i="2"/>
  <c r="C373" i="2"/>
  <c r="A373" i="2"/>
  <c r="J372" i="2"/>
  <c r="I372" i="2"/>
  <c r="H372" i="2"/>
  <c r="G372" i="2"/>
  <c r="C372" i="2"/>
  <c r="A372" i="2"/>
  <c r="J371" i="2"/>
  <c r="H371" i="2"/>
  <c r="I371" i="2" s="1"/>
  <c r="G371" i="2"/>
  <c r="C371" i="2"/>
  <c r="A371" i="2"/>
  <c r="J370" i="2"/>
  <c r="H370" i="2"/>
  <c r="I370" i="2" s="1"/>
  <c r="G370" i="2"/>
  <c r="C370" i="2"/>
  <c r="A370" i="2"/>
  <c r="J369" i="2"/>
  <c r="I369" i="2"/>
  <c r="H369" i="2"/>
  <c r="G369" i="2"/>
  <c r="C369" i="2"/>
  <c r="A369" i="2"/>
  <c r="J368" i="2"/>
  <c r="I368" i="2"/>
  <c r="H368" i="2"/>
  <c r="G368" i="2"/>
  <c r="C368" i="2"/>
  <c r="A368" i="2"/>
  <c r="J367" i="2"/>
  <c r="H367" i="2"/>
  <c r="I367" i="2" s="1"/>
  <c r="G367" i="2"/>
  <c r="C367" i="2"/>
  <c r="A367" i="2"/>
  <c r="J366" i="2"/>
  <c r="H366" i="2"/>
  <c r="I366" i="2" s="1"/>
  <c r="G366" i="2"/>
  <c r="C366" i="2"/>
  <c r="A366" i="2"/>
  <c r="J365" i="2"/>
  <c r="H365" i="2"/>
  <c r="I365" i="2" s="1"/>
  <c r="G365" i="2"/>
  <c r="C365" i="2"/>
  <c r="A365" i="2"/>
  <c r="J364" i="2"/>
  <c r="I364" i="2"/>
  <c r="H364" i="2"/>
  <c r="G364" i="2"/>
  <c r="C364" i="2"/>
  <c r="A364" i="2"/>
  <c r="J363" i="2"/>
  <c r="H363" i="2"/>
  <c r="I363" i="2" s="1"/>
  <c r="G363" i="2"/>
  <c r="C363" i="2"/>
  <c r="A363" i="2"/>
  <c r="J362" i="2"/>
  <c r="H362" i="2"/>
  <c r="I362" i="2" s="1"/>
  <c r="G362" i="2"/>
  <c r="C362" i="2"/>
  <c r="A362" i="2"/>
  <c r="J361" i="2"/>
  <c r="I361" i="2"/>
  <c r="H361" i="2"/>
  <c r="G361" i="2"/>
  <c r="C361" i="2"/>
  <c r="A361" i="2"/>
  <c r="J360" i="2"/>
  <c r="I360" i="2"/>
  <c r="H360" i="2"/>
  <c r="G360" i="2"/>
  <c r="C360" i="2"/>
  <c r="A360" i="2"/>
  <c r="J359" i="2"/>
  <c r="H359" i="2"/>
  <c r="I359" i="2" s="1"/>
  <c r="G359" i="2"/>
  <c r="C359" i="2"/>
  <c r="A359" i="2"/>
  <c r="J358" i="2"/>
  <c r="H358" i="2"/>
  <c r="I358" i="2" s="1"/>
  <c r="G358" i="2"/>
  <c r="C358" i="2"/>
  <c r="A358" i="2"/>
  <c r="J357" i="2"/>
  <c r="H357" i="2"/>
  <c r="I357" i="2" s="1"/>
  <c r="G357" i="2"/>
  <c r="C357" i="2"/>
  <c r="A357" i="2"/>
  <c r="J356" i="2"/>
  <c r="I356" i="2"/>
  <c r="H356" i="2"/>
  <c r="G356" i="2"/>
  <c r="C356" i="2"/>
  <c r="A356" i="2"/>
  <c r="J355" i="2"/>
  <c r="H355" i="2"/>
  <c r="I355" i="2" s="1"/>
  <c r="G355" i="2"/>
  <c r="C355" i="2"/>
  <c r="A355" i="2"/>
  <c r="J354" i="2"/>
  <c r="H354" i="2"/>
  <c r="I354" i="2" s="1"/>
  <c r="G354" i="2"/>
  <c r="C354" i="2"/>
  <c r="A354" i="2"/>
  <c r="J353" i="2"/>
  <c r="I353" i="2"/>
  <c r="H353" i="2"/>
  <c r="G353" i="2"/>
  <c r="C353" i="2"/>
  <c r="A353" i="2"/>
  <c r="J352" i="2"/>
  <c r="I352" i="2"/>
  <c r="H352" i="2"/>
  <c r="G352" i="2"/>
  <c r="C352" i="2"/>
  <c r="A352" i="2"/>
  <c r="J351" i="2"/>
  <c r="H351" i="2"/>
  <c r="I351" i="2" s="1"/>
  <c r="G351" i="2"/>
  <c r="C351" i="2"/>
  <c r="A351" i="2"/>
  <c r="J350" i="2"/>
  <c r="H350" i="2"/>
  <c r="I350" i="2" s="1"/>
  <c r="G350" i="2"/>
  <c r="C350" i="2"/>
  <c r="A350" i="2"/>
  <c r="J349" i="2"/>
  <c r="H349" i="2"/>
  <c r="I349" i="2" s="1"/>
  <c r="G349" i="2"/>
  <c r="C349" i="2"/>
  <c r="A349" i="2"/>
  <c r="J348" i="2"/>
  <c r="I348" i="2"/>
  <c r="H348" i="2"/>
  <c r="G348" i="2"/>
  <c r="C348" i="2"/>
  <c r="A348" i="2"/>
  <c r="J347" i="2"/>
  <c r="H347" i="2"/>
  <c r="I347" i="2" s="1"/>
  <c r="G347" i="2"/>
  <c r="C347" i="2"/>
  <c r="A347" i="2"/>
  <c r="J346" i="2"/>
  <c r="H346" i="2"/>
  <c r="I346" i="2" s="1"/>
  <c r="G346" i="2"/>
  <c r="C346" i="2"/>
  <c r="A346" i="2"/>
  <c r="J345" i="2"/>
  <c r="I345" i="2"/>
  <c r="H345" i="2"/>
  <c r="G345" i="2"/>
  <c r="C345" i="2"/>
  <c r="A345" i="2"/>
  <c r="J344" i="2"/>
  <c r="I344" i="2"/>
  <c r="H344" i="2"/>
  <c r="G344" i="2"/>
  <c r="C344" i="2"/>
  <c r="A344" i="2"/>
  <c r="J343" i="2"/>
  <c r="H343" i="2"/>
  <c r="I343" i="2" s="1"/>
  <c r="G343" i="2"/>
  <c r="C343" i="2"/>
  <c r="A343" i="2"/>
  <c r="J342" i="2"/>
  <c r="H342" i="2"/>
  <c r="I342" i="2" s="1"/>
  <c r="G342" i="2"/>
  <c r="C342" i="2"/>
  <c r="A342" i="2"/>
  <c r="J341" i="2"/>
  <c r="H341" i="2"/>
  <c r="I341" i="2" s="1"/>
  <c r="G341" i="2"/>
  <c r="C341" i="2"/>
  <c r="A341" i="2"/>
  <c r="J340" i="2"/>
  <c r="I340" i="2"/>
  <c r="H340" i="2"/>
  <c r="G340" i="2"/>
  <c r="C340" i="2"/>
  <c r="A340" i="2"/>
  <c r="J339" i="2"/>
  <c r="I339" i="2"/>
  <c r="H339" i="2"/>
  <c r="G339" i="2"/>
  <c r="C339" i="2"/>
  <c r="A339" i="2"/>
  <c r="J338" i="2"/>
  <c r="H338" i="2"/>
  <c r="I338" i="2" s="1"/>
  <c r="G338" i="2"/>
  <c r="C338" i="2"/>
  <c r="A338" i="2"/>
  <c r="J337" i="2"/>
  <c r="I337" i="2"/>
  <c r="H337" i="2"/>
  <c r="G337" i="2"/>
  <c r="C337" i="2"/>
  <c r="A337" i="2"/>
  <c r="J336" i="2"/>
  <c r="I336" i="2"/>
  <c r="H336" i="2"/>
  <c r="G336" i="2"/>
  <c r="C336" i="2"/>
  <c r="A336" i="2"/>
  <c r="J335" i="2"/>
  <c r="H335" i="2"/>
  <c r="I335" i="2" s="1"/>
  <c r="G335" i="2"/>
  <c r="C335" i="2"/>
  <c r="A335" i="2"/>
  <c r="J334" i="2"/>
  <c r="H334" i="2"/>
  <c r="I334" i="2" s="1"/>
  <c r="G334" i="2"/>
  <c r="C334" i="2"/>
  <c r="A334" i="2"/>
  <c r="J333" i="2"/>
  <c r="H333" i="2"/>
  <c r="I333" i="2" s="1"/>
  <c r="G333" i="2"/>
  <c r="C333" i="2"/>
  <c r="A333" i="2"/>
  <c r="J332" i="2"/>
  <c r="I332" i="2"/>
  <c r="H332" i="2"/>
  <c r="G332" i="2"/>
  <c r="C332" i="2"/>
  <c r="A332" i="2"/>
  <c r="J331" i="2"/>
  <c r="H331" i="2"/>
  <c r="I331" i="2" s="1"/>
  <c r="G331" i="2"/>
  <c r="C331" i="2"/>
  <c r="A331" i="2"/>
  <c r="J330" i="2"/>
  <c r="H330" i="2"/>
  <c r="I330" i="2" s="1"/>
  <c r="G330" i="2"/>
  <c r="C330" i="2"/>
  <c r="A330" i="2"/>
  <c r="J329" i="2"/>
  <c r="I329" i="2"/>
  <c r="H329" i="2"/>
  <c r="G329" i="2"/>
  <c r="C329" i="2"/>
  <c r="A329" i="2"/>
  <c r="J328" i="2"/>
  <c r="I328" i="2"/>
  <c r="H328" i="2"/>
  <c r="G328" i="2"/>
  <c r="C328" i="2"/>
  <c r="A328" i="2"/>
  <c r="J327" i="2"/>
  <c r="H327" i="2"/>
  <c r="I327" i="2" s="1"/>
  <c r="G327" i="2"/>
  <c r="C327" i="2"/>
  <c r="A327" i="2"/>
  <c r="J326" i="2"/>
  <c r="H326" i="2"/>
  <c r="I326" i="2" s="1"/>
  <c r="G326" i="2"/>
  <c r="C326" i="2"/>
  <c r="A326" i="2"/>
  <c r="J325" i="2"/>
  <c r="H325" i="2"/>
  <c r="I325" i="2" s="1"/>
  <c r="G325" i="2"/>
  <c r="C325" i="2"/>
  <c r="A325" i="2"/>
  <c r="J324" i="2"/>
  <c r="I324" i="2"/>
  <c r="H324" i="2"/>
  <c r="G324" i="2"/>
  <c r="C324" i="2"/>
  <c r="A324" i="2"/>
  <c r="J323" i="2"/>
  <c r="H323" i="2"/>
  <c r="I323" i="2" s="1"/>
  <c r="G323" i="2"/>
  <c r="C323" i="2"/>
  <c r="A323" i="2"/>
  <c r="J322" i="2"/>
  <c r="H322" i="2"/>
  <c r="I322" i="2" s="1"/>
  <c r="G322" i="2"/>
  <c r="C322" i="2"/>
  <c r="A322" i="2"/>
  <c r="J321" i="2"/>
  <c r="I321" i="2"/>
  <c r="H321" i="2"/>
  <c r="G321" i="2"/>
  <c r="C321" i="2"/>
  <c r="A321" i="2"/>
  <c r="J320" i="2"/>
  <c r="I320" i="2"/>
  <c r="H320" i="2"/>
  <c r="G320" i="2"/>
  <c r="C320" i="2"/>
  <c r="A320" i="2"/>
  <c r="J319" i="2"/>
  <c r="H319" i="2"/>
  <c r="I319" i="2" s="1"/>
  <c r="G319" i="2"/>
  <c r="C319" i="2"/>
  <c r="A319" i="2"/>
  <c r="J318" i="2"/>
  <c r="H318" i="2"/>
  <c r="I318" i="2" s="1"/>
  <c r="G318" i="2"/>
  <c r="C318" i="2"/>
  <c r="A318" i="2"/>
  <c r="J317" i="2"/>
  <c r="H317" i="2"/>
  <c r="I317" i="2" s="1"/>
  <c r="G317" i="2"/>
  <c r="C317" i="2"/>
  <c r="A317" i="2"/>
  <c r="J316" i="2"/>
  <c r="I316" i="2"/>
  <c r="H316" i="2"/>
  <c r="G316" i="2"/>
  <c r="C316" i="2"/>
  <c r="A316" i="2"/>
  <c r="J315" i="2"/>
  <c r="I315" i="2"/>
  <c r="H315" i="2"/>
  <c r="G315" i="2"/>
  <c r="C315" i="2"/>
  <c r="A315" i="2"/>
  <c r="J314" i="2"/>
  <c r="H314" i="2"/>
  <c r="I314" i="2" s="1"/>
  <c r="G314" i="2"/>
  <c r="C314" i="2"/>
  <c r="A314" i="2"/>
  <c r="J313" i="2"/>
  <c r="I313" i="2"/>
  <c r="H313" i="2"/>
  <c r="G313" i="2"/>
  <c r="C313" i="2"/>
  <c r="A313" i="2"/>
  <c r="J312" i="2"/>
  <c r="I312" i="2"/>
  <c r="H312" i="2"/>
  <c r="G312" i="2"/>
  <c r="C312" i="2"/>
  <c r="A312" i="2"/>
  <c r="J311" i="2"/>
  <c r="H311" i="2"/>
  <c r="I311" i="2" s="1"/>
  <c r="G311" i="2"/>
  <c r="C311" i="2"/>
  <c r="A311" i="2"/>
  <c r="J310" i="2"/>
  <c r="H310" i="2"/>
  <c r="I310" i="2" s="1"/>
  <c r="G310" i="2"/>
  <c r="C310" i="2"/>
  <c r="A310" i="2"/>
  <c r="J309" i="2"/>
  <c r="H309" i="2"/>
  <c r="I309" i="2" s="1"/>
  <c r="G309" i="2"/>
  <c r="C309" i="2"/>
  <c r="A309" i="2"/>
  <c r="J308" i="2"/>
  <c r="I308" i="2"/>
  <c r="H308" i="2"/>
  <c r="G308" i="2"/>
  <c r="C308" i="2"/>
  <c r="A308" i="2"/>
  <c r="J307" i="2"/>
  <c r="I307" i="2"/>
  <c r="H307" i="2"/>
  <c r="G307" i="2"/>
  <c r="C307" i="2"/>
  <c r="A307" i="2"/>
  <c r="J306" i="2"/>
  <c r="H306" i="2"/>
  <c r="I306" i="2" s="1"/>
  <c r="G306" i="2"/>
  <c r="C306" i="2"/>
  <c r="A306" i="2"/>
  <c r="J305" i="2"/>
  <c r="I305" i="2"/>
  <c r="H305" i="2"/>
  <c r="G305" i="2"/>
  <c r="C305" i="2"/>
  <c r="A305" i="2"/>
  <c r="J304" i="2"/>
  <c r="I304" i="2"/>
  <c r="H304" i="2"/>
  <c r="G304" i="2"/>
  <c r="C304" i="2"/>
  <c r="A304" i="2"/>
  <c r="J303" i="2"/>
  <c r="H303" i="2"/>
  <c r="I303" i="2" s="1"/>
  <c r="G303" i="2"/>
  <c r="C303" i="2"/>
  <c r="A303" i="2"/>
  <c r="J302" i="2"/>
  <c r="H302" i="2"/>
  <c r="I302" i="2" s="1"/>
  <c r="G302" i="2"/>
  <c r="C302" i="2"/>
  <c r="A302" i="2"/>
  <c r="J301" i="2"/>
  <c r="H301" i="2"/>
  <c r="I301" i="2" s="1"/>
  <c r="G301" i="2"/>
  <c r="C301" i="2"/>
  <c r="A301" i="2"/>
  <c r="J300" i="2"/>
  <c r="I300" i="2"/>
  <c r="H300" i="2"/>
  <c r="G300" i="2"/>
  <c r="C300" i="2"/>
  <c r="A300" i="2"/>
  <c r="J299" i="2"/>
  <c r="H299" i="2"/>
  <c r="I299" i="2" s="1"/>
  <c r="G299" i="2"/>
  <c r="C299" i="2"/>
  <c r="A299" i="2"/>
  <c r="J298" i="2"/>
  <c r="H298" i="2"/>
  <c r="I298" i="2" s="1"/>
  <c r="G298" i="2"/>
  <c r="C298" i="2"/>
  <c r="A298" i="2"/>
  <c r="J297" i="2"/>
  <c r="I297" i="2"/>
  <c r="H297" i="2"/>
  <c r="G297" i="2"/>
  <c r="C297" i="2"/>
  <c r="A297" i="2"/>
  <c r="J296" i="2"/>
  <c r="I296" i="2"/>
  <c r="H296" i="2"/>
  <c r="G296" i="2"/>
  <c r="C296" i="2"/>
  <c r="A296" i="2"/>
  <c r="J295" i="2"/>
  <c r="H295" i="2"/>
  <c r="I295" i="2" s="1"/>
  <c r="G295" i="2"/>
  <c r="C295" i="2"/>
  <c r="A295" i="2"/>
  <c r="J294" i="2"/>
  <c r="H294" i="2"/>
  <c r="I294" i="2" s="1"/>
  <c r="G294" i="2"/>
  <c r="C294" i="2"/>
  <c r="A294" i="2"/>
  <c r="J293" i="2"/>
  <c r="H293" i="2"/>
  <c r="I293" i="2" s="1"/>
  <c r="G293" i="2"/>
  <c r="C293" i="2"/>
  <c r="A293" i="2"/>
  <c r="J292" i="2"/>
  <c r="I292" i="2"/>
  <c r="H292" i="2"/>
  <c r="G292" i="2"/>
  <c r="C292" i="2"/>
  <c r="A292" i="2"/>
  <c r="J291" i="2"/>
  <c r="H291" i="2"/>
  <c r="I291" i="2" s="1"/>
  <c r="G291" i="2"/>
  <c r="C291" i="2"/>
  <c r="A291" i="2"/>
  <c r="J290" i="2"/>
  <c r="H290" i="2"/>
  <c r="I290" i="2" s="1"/>
  <c r="G290" i="2"/>
  <c r="C290" i="2"/>
  <c r="A290" i="2"/>
  <c r="J289" i="2"/>
  <c r="I289" i="2"/>
  <c r="H289" i="2"/>
  <c r="G289" i="2"/>
  <c r="C289" i="2"/>
  <c r="A289" i="2"/>
  <c r="J288" i="2"/>
  <c r="I288" i="2"/>
  <c r="H288" i="2"/>
  <c r="G288" i="2"/>
  <c r="C288" i="2"/>
  <c r="A288" i="2"/>
  <c r="J287" i="2"/>
  <c r="H287" i="2"/>
  <c r="I287" i="2" s="1"/>
  <c r="G287" i="2"/>
  <c r="C287" i="2"/>
  <c r="A287" i="2"/>
  <c r="J286" i="2"/>
  <c r="H286" i="2"/>
  <c r="I286" i="2" s="1"/>
  <c r="G286" i="2"/>
  <c r="C286" i="2"/>
  <c r="A286" i="2"/>
  <c r="J285" i="2"/>
  <c r="H285" i="2"/>
  <c r="I285" i="2" s="1"/>
  <c r="G285" i="2"/>
  <c r="C285" i="2"/>
  <c r="A285" i="2"/>
  <c r="J284" i="2"/>
  <c r="I284" i="2"/>
  <c r="H284" i="2"/>
  <c r="G284" i="2"/>
  <c r="C284" i="2"/>
  <c r="A284" i="2"/>
  <c r="J283" i="2"/>
  <c r="I283" i="2"/>
  <c r="H283" i="2"/>
  <c r="G283" i="2"/>
  <c r="C283" i="2"/>
  <c r="A283" i="2"/>
  <c r="J282" i="2"/>
  <c r="H282" i="2"/>
  <c r="I282" i="2" s="1"/>
  <c r="G282" i="2"/>
  <c r="C282" i="2"/>
  <c r="A282" i="2"/>
  <c r="J281" i="2"/>
  <c r="I281" i="2"/>
  <c r="H281" i="2"/>
  <c r="G281" i="2"/>
  <c r="C281" i="2"/>
  <c r="A281" i="2"/>
  <c r="J280" i="2"/>
  <c r="I280" i="2"/>
  <c r="H280" i="2"/>
  <c r="G280" i="2"/>
  <c r="C280" i="2"/>
  <c r="A280" i="2"/>
  <c r="J279" i="2"/>
  <c r="H279" i="2"/>
  <c r="I279" i="2" s="1"/>
  <c r="G279" i="2"/>
  <c r="C279" i="2"/>
  <c r="A279" i="2"/>
  <c r="J278" i="2"/>
  <c r="H278" i="2"/>
  <c r="I278" i="2" s="1"/>
  <c r="G278" i="2"/>
  <c r="C278" i="2"/>
  <c r="A278" i="2"/>
  <c r="J277" i="2"/>
  <c r="H277" i="2"/>
  <c r="I277" i="2" s="1"/>
  <c r="G277" i="2"/>
  <c r="C277" i="2"/>
  <c r="A277" i="2"/>
  <c r="J276" i="2"/>
  <c r="I276" i="2"/>
  <c r="H276" i="2"/>
  <c r="G276" i="2"/>
  <c r="C276" i="2"/>
  <c r="A276" i="2"/>
  <c r="J275" i="2"/>
  <c r="I275" i="2"/>
  <c r="H275" i="2"/>
  <c r="G275" i="2"/>
  <c r="C275" i="2"/>
  <c r="A275" i="2"/>
  <c r="J274" i="2"/>
  <c r="H274" i="2"/>
  <c r="I274" i="2" s="1"/>
  <c r="G274" i="2"/>
  <c r="C274" i="2"/>
  <c r="A274" i="2"/>
  <c r="J273" i="2"/>
  <c r="I273" i="2"/>
  <c r="H273" i="2"/>
  <c r="G273" i="2"/>
  <c r="C273" i="2"/>
  <c r="A273" i="2"/>
  <c r="J272" i="2"/>
  <c r="I272" i="2"/>
  <c r="H272" i="2"/>
  <c r="G272" i="2"/>
  <c r="C272" i="2"/>
  <c r="A272" i="2"/>
  <c r="J271" i="2"/>
  <c r="H271" i="2"/>
  <c r="I271" i="2" s="1"/>
  <c r="G271" i="2"/>
  <c r="C271" i="2"/>
  <c r="A271" i="2"/>
  <c r="J270" i="2"/>
  <c r="H270" i="2"/>
  <c r="I270" i="2" s="1"/>
  <c r="G270" i="2"/>
  <c r="C270" i="2"/>
  <c r="A270" i="2"/>
  <c r="J269" i="2"/>
  <c r="H269" i="2"/>
  <c r="I269" i="2" s="1"/>
  <c r="G269" i="2"/>
  <c r="C269" i="2"/>
  <c r="A269" i="2"/>
  <c r="J268" i="2"/>
  <c r="I268" i="2"/>
  <c r="H268" i="2"/>
  <c r="G268" i="2"/>
  <c r="C268" i="2"/>
  <c r="A268" i="2"/>
  <c r="J267" i="2"/>
  <c r="H267" i="2"/>
  <c r="I267" i="2" s="1"/>
  <c r="G267" i="2"/>
  <c r="C267" i="2"/>
  <c r="A267" i="2"/>
  <c r="J266" i="2"/>
  <c r="H266" i="2"/>
  <c r="I266" i="2" s="1"/>
  <c r="G266" i="2"/>
  <c r="C266" i="2"/>
  <c r="A266" i="2"/>
  <c r="J265" i="2"/>
  <c r="I265" i="2"/>
  <c r="H265" i="2"/>
  <c r="G265" i="2"/>
  <c r="C265" i="2"/>
  <c r="A265" i="2"/>
  <c r="J264" i="2"/>
  <c r="I264" i="2"/>
  <c r="H264" i="2"/>
  <c r="G264" i="2"/>
  <c r="C264" i="2"/>
  <c r="A264" i="2"/>
  <c r="J263" i="2"/>
  <c r="H263" i="2"/>
  <c r="I263" i="2" s="1"/>
  <c r="G263" i="2"/>
  <c r="C263" i="2"/>
  <c r="A263" i="2"/>
  <c r="J262" i="2"/>
  <c r="H262" i="2"/>
  <c r="I262" i="2" s="1"/>
  <c r="G262" i="2"/>
  <c r="C262" i="2"/>
  <c r="A262" i="2"/>
  <c r="J261" i="2"/>
  <c r="H261" i="2"/>
  <c r="I261" i="2" s="1"/>
  <c r="G261" i="2"/>
  <c r="C261" i="2"/>
  <c r="A261" i="2"/>
  <c r="J260" i="2"/>
  <c r="I260" i="2"/>
  <c r="H260" i="2"/>
  <c r="G260" i="2"/>
  <c r="C260" i="2"/>
  <c r="A260" i="2"/>
  <c r="J259" i="2"/>
  <c r="H259" i="2"/>
  <c r="I259" i="2" s="1"/>
  <c r="G259" i="2"/>
  <c r="C259" i="2"/>
  <c r="A259" i="2"/>
  <c r="J258" i="2"/>
  <c r="H258" i="2"/>
  <c r="I258" i="2" s="1"/>
  <c r="G258" i="2"/>
  <c r="C258" i="2"/>
  <c r="A258" i="2"/>
  <c r="J257" i="2"/>
  <c r="I257" i="2"/>
  <c r="H257" i="2"/>
  <c r="G257" i="2"/>
  <c r="C257" i="2"/>
  <c r="A257" i="2"/>
  <c r="J256" i="2"/>
  <c r="I256" i="2"/>
  <c r="H256" i="2"/>
  <c r="G256" i="2"/>
  <c r="C256" i="2"/>
  <c r="A256" i="2"/>
  <c r="J255" i="2"/>
  <c r="H255" i="2"/>
  <c r="I255" i="2" s="1"/>
  <c r="G255" i="2"/>
  <c r="C255" i="2"/>
  <c r="A255" i="2"/>
  <c r="J254" i="2"/>
  <c r="H254" i="2"/>
  <c r="I254" i="2" s="1"/>
  <c r="G254" i="2"/>
  <c r="C254" i="2"/>
  <c r="A254" i="2"/>
  <c r="J253" i="2"/>
  <c r="H253" i="2"/>
  <c r="I253" i="2" s="1"/>
  <c r="G253" i="2"/>
  <c r="C253" i="2"/>
  <c r="A253" i="2"/>
  <c r="J252" i="2"/>
  <c r="I252" i="2"/>
  <c r="H252" i="2"/>
  <c r="G252" i="2"/>
  <c r="C252" i="2"/>
  <c r="A252" i="2"/>
  <c r="J251" i="2"/>
  <c r="I251" i="2"/>
  <c r="H251" i="2"/>
  <c r="G251" i="2"/>
  <c r="C251" i="2"/>
  <c r="A251" i="2"/>
  <c r="J250" i="2"/>
  <c r="H250" i="2"/>
  <c r="I250" i="2" s="1"/>
  <c r="G250" i="2"/>
  <c r="C250" i="2"/>
  <c r="A250" i="2"/>
  <c r="J249" i="2"/>
  <c r="I249" i="2"/>
  <c r="H249" i="2"/>
  <c r="G249" i="2"/>
  <c r="C249" i="2"/>
  <c r="A249" i="2"/>
  <c r="J248" i="2"/>
  <c r="I248" i="2"/>
  <c r="H248" i="2"/>
  <c r="G248" i="2"/>
  <c r="C248" i="2"/>
  <c r="A248" i="2"/>
  <c r="J247" i="2"/>
  <c r="H247" i="2"/>
  <c r="I247" i="2" s="1"/>
  <c r="G247" i="2"/>
  <c r="C247" i="2"/>
  <c r="A247" i="2"/>
  <c r="J246" i="2"/>
  <c r="H246" i="2"/>
  <c r="I246" i="2" s="1"/>
  <c r="G246" i="2"/>
  <c r="C246" i="2"/>
  <c r="A246" i="2"/>
  <c r="J245" i="2"/>
  <c r="H245" i="2"/>
  <c r="I245" i="2" s="1"/>
  <c r="G245" i="2"/>
  <c r="C245" i="2"/>
  <c r="A245" i="2"/>
  <c r="J244" i="2"/>
  <c r="I244" i="2"/>
  <c r="H244" i="2"/>
  <c r="G244" i="2"/>
  <c r="C244" i="2"/>
  <c r="A244" i="2"/>
  <c r="J243" i="2"/>
  <c r="I243" i="2"/>
  <c r="H243" i="2"/>
  <c r="G243" i="2"/>
  <c r="C243" i="2"/>
  <c r="A243" i="2"/>
  <c r="J242" i="2"/>
  <c r="H242" i="2"/>
  <c r="I242" i="2" s="1"/>
  <c r="G242" i="2"/>
  <c r="C242" i="2"/>
  <c r="A242" i="2"/>
  <c r="J241" i="2"/>
  <c r="I241" i="2"/>
  <c r="H241" i="2"/>
  <c r="G241" i="2"/>
  <c r="C241" i="2"/>
  <c r="A241" i="2"/>
  <c r="J240" i="2"/>
  <c r="I240" i="2"/>
  <c r="H240" i="2"/>
  <c r="G240" i="2"/>
  <c r="C240" i="2"/>
  <c r="A240" i="2"/>
  <c r="J239" i="2"/>
  <c r="H239" i="2"/>
  <c r="I239" i="2" s="1"/>
  <c r="G239" i="2"/>
  <c r="C239" i="2"/>
  <c r="A239" i="2"/>
  <c r="J238" i="2"/>
  <c r="H238" i="2"/>
  <c r="I238" i="2" s="1"/>
  <c r="G238" i="2"/>
  <c r="C238" i="2"/>
  <c r="A238" i="2"/>
  <c r="J237" i="2"/>
  <c r="H237" i="2"/>
  <c r="I237" i="2" s="1"/>
  <c r="G237" i="2"/>
  <c r="C237" i="2"/>
  <c r="A237" i="2"/>
  <c r="J236" i="2"/>
  <c r="I236" i="2"/>
  <c r="H236" i="2"/>
  <c r="G236" i="2"/>
  <c r="C236" i="2"/>
  <c r="A236" i="2"/>
  <c r="J235" i="2"/>
  <c r="H235" i="2"/>
  <c r="I235" i="2" s="1"/>
  <c r="G235" i="2"/>
  <c r="C235" i="2"/>
  <c r="A235" i="2"/>
  <c r="J234" i="2"/>
  <c r="H234" i="2"/>
  <c r="I234" i="2" s="1"/>
  <c r="G234" i="2"/>
  <c r="C234" i="2"/>
  <c r="A234" i="2"/>
  <c r="J233" i="2"/>
  <c r="I233" i="2"/>
  <c r="H233" i="2"/>
  <c r="G233" i="2"/>
  <c r="C233" i="2"/>
  <c r="A233" i="2"/>
  <c r="J232" i="2"/>
  <c r="I232" i="2"/>
  <c r="H232" i="2"/>
  <c r="G232" i="2"/>
  <c r="C232" i="2"/>
  <c r="A232" i="2"/>
  <c r="J231" i="2"/>
  <c r="H231" i="2"/>
  <c r="I231" i="2" s="1"/>
  <c r="G231" i="2"/>
  <c r="C231" i="2"/>
  <c r="A231" i="2"/>
  <c r="J230" i="2"/>
  <c r="H230" i="2"/>
  <c r="I230" i="2" s="1"/>
  <c r="G230" i="2"/>
  <c r="C230" i="2"/>
  <c r="A230" i="2"/>
  <c r="J229" i="2"/>
  <c r="H229" i="2"/>
  <c r="I229" i="2" s="1"/>
  <c r="G229" i="2"/>
  <c r="C229" i="2"/>
  <c r="A229" i="2"/>
  <c r="J228" i="2"/>
  <c r="I228" i="2"/>
  <c r="H228" i="2"/>
  <c r="G228" i="2"/>
  <c r="C228" i="2"/>
  <c r="A228" i="2"/>
  <c r="J227" i="2"/>
  <c r="H227" i="2"/>
  <c r="I227" i="2" s="1"/>
  <c r="G227" i="2"/>
  <c r="C227" i="2"/>
  <c r="A227" i="2"/>
  <c r="J226" i="2"/>
  <c r="H226" i="2"/>
  <c r="I226" i="2" s="1"/>
  <c r="G226" i="2"/>
  <c r="C226" i="2"/>
  <c r="A226" i="2"/>
  <c r="J225" i="2"/>
  <c r="I225" i="2"/>
  <c r="H225" i="2"/>
  <c r="G225" i="2"/>
  <c r="C225" i="2"/>
  <c r="A225" i="2"/>
  <c r="J224" i="2"/>
  <c r="I224" i="2"/>
  <c r="H224" i="2"/>
  <c r="G224" i="2"/>
  <c r="C224" i="2"/>
  <c r="A224" i="2"/>
  <c r="J223" i="2"/>
  <c r="H223" i="2"/>
  <c r="I223" i="2" s="1"/>
  <c r="G223" i="2"/>
  <c r="C223" i="2"/>
  <c r="A223" i="2"/>
  <c r="J222" i="2"/>
  <c r="H222" i="2"/>
  <c r="I222" i="2" s="1"/>
  <c r="G222" i="2"/>
  <c r="C222" i="2"/>
  <c r="A222" i="2"/>
  <c r="J221" i="2"/>
  <c r="H221" i="2"/>
  <c r="I221" i="2" s="1"/>
  <c r="G221" i="2"/>
  <c r="C221" i="2"/>
  <c r="A221" i="2"/>
  <c r="J220" i="2"/>
  <c r="I220" i="2"/>
  <c r="H220" i="2"/>
  <c r="G220" i="2"/>
  <c r="C220" i="2"/>
  <c r="A220" i="2"/>
  <c r="J219" i="2"/>
  <c r="I219" i="2"/>
  <c r="H219" i="2"/>
  <c r="G219" i="2"/>
  <c r="C219" i="2"/>
  <c r="A219" i="2"/>
  <c r="J218" i="2"/>
  <c r="H218" i="2"/>
  <c r="I218" i="2" s="1"/>
  <c r="G218" i="2"/>
  <c r="C218" i="2"/>
  <c r="A218" i="2"/>
  <c r="J217" i="2"/>
  <c r="I217" i="2"/>
  <c r="H217" i="2"/>
  <c r="G217" i="2"/>
  <c r="C217" i="2"/>
  <c r="A217" i="2"/>
  <c r="J216" i="2"/>
  <c r="I216" i="2"/>
  <c r="H216" i="2"/>
  <c r="G216" i="2"/>
  <c r="C216" i="2"/>
  <c r="A216" i="2"/>
  <c r="J215" i="2"/>
  <c r="H215" i="2"/>
  <c r="I215" i="2" s="1"/>
  <c r="G215" i="2"/>
  <c r="C215" i="2"/>
  <c r="A215" i="2"/>
  <c r="J214" i="2"/>
  <c r="H214" i="2"/>
  <c r="I214" i="2" s="1"/>
  <c r="G214" i="2"/>
  <c r="C214" i="2"/>
  <c r="A214" i="2"/>
  <c r="J213" i="2"/>
  <c r="H213" i="2"/>
  <c r="I213" i="2" s="1"/>
  <c r="G213" i="2"/>
  <c r="C213" i="2"/>
  <c r="A213" i="2"/>
  <c r="J212" i="2"/>
  <c r="I212" i="2"/>
  <c r="H212" i="2"/>
  <c r="G212" i="2"/>
  <c r="C212" i="2"/>
  <c r="A212" i="2"/>
  <c r="J211" i="2"/>
  <c r="I211" i="2"/>
  <c r="H211" i="2"/>
  <c r="G211" i="2"/>
  <c r="C211" i="2"/>
  <c r="A211" i="2"/>
  <c r="J210" i="2"/>
  <c r="H210" i="2"/>
  <c r="I210" i="2" s="1"/>
  <c r="G210" i="2"/>
  <c r="C210" i="2"/>
  <c r="A210" i="2"/>
  <c r="J209" i="2"/>
  <c r="I209" i="2"/>
  <c r="H209" i="2"/>
  <c r="G209" i="2"/>
  <c r="C209" i="2"/>
  <c r="A209" i="2"/>
  <c r="J208" i="2"/>
  <c r="I208" i="2"/>
  <c r="H208" i="2"/>
  <c r="G208" i="2"/>
  <c r="C208" i="2"/>
  <c r="A208" i="2"/>
  <c r="J207" i="2"/>
  <c r="H207" i="2"/>
  <c r="I207" i="2" s="1"/>
  <c r="G207" i="2"/>
  <c r="C207" i="2"/>
  <c r="A207" i="2"/>
  <c r="J206" i="2"/>
  <c r="H206" i="2"/>
  <c r="I206" i="2" s="1"/>
  <c r="G206" i="2"/>
  <c r="C206" i="2"/>
  <c r="A206" i="2"/>
  <c r="J205" i="2"/>
  <c r="H205" i="2"/>
  <c r="I205" i="2" s="1"/>
  <c r="G205" i="2"/>
  <c r="C205" i="2"/>
  <c r="A205" i="2"/>
  <c r="J204" i="2"/>
  <c r="I204" i="2"/>
  <c r="H204" i="2"/>
  <c r="G204" i="2"/>
  <c r="C204" i="2"/>
  <c r="A204" i="2"/>
  <c r="J203" i="2"/>
  <c r="H203" i="2"/>
  <c r="I203" i="2" s="1"/>
  <c r="G203" i="2"/>
  <c r="C203" i="2"/>
  <c r="A203" i="2"/>
  <c r="J202" i="2"/>
  <c r="H202" i="2"/>
  <c r="I202" i="2" s="1"/>
  <c r="G202" i="2"/>
  <c r="C202" i="2"/>
  <c r="A202" i="2"/>
  <c r="J201" i="2"/>
  <c r="I201" i="2"/>
  <c r="H201" i="2"/>
  <c r="G201" i="2"/>
  <c r="C201" i="2"/>
  <c r="A201" i="2"/>
  <c r="J200" i="2"/>
  <c r="I200" i="2"/>
  <c r="H200" i="2"/>
  <c r="G200" i="2"/>
  <c r="C200" i="2"/>
  <c r="A200" i="2"/>
  <c r="J199" i="2"/>
  <c r="H199" i="2"/>
  <c r="I199" i="2" s="1"/>
  <c r="G199" i="2"/>
  <c r="C199" i="2"/>
  <c r="A199" i="2"/>
  <c r="J198" i="2"/>
  <c r="H198" i="2"/>
  <c r="I198" i="2" s="1"/>
  <c r="G198" i="2"/>
  <c r="C198" i="2"/>
  <c r="A198" i="2"/>
  <c r="J197" i="2"/>
  <c r="H197" i="2"/>
  <c r="I197" i="2" s="1"/>
  <c r="G197" i="2"/>
  <c r="C197" i="2"/>
  <c r="A197" i="2"/>
  <c r="J196" i="2"/>
  <c r="I196" i="2"/>
  <c r="H196" i="2"/>
  <c r="G196" i="2"/>
  <c r="C196" i="2"/>
  <c r="A196" i="2"/>
  <c r="J195" i="2"/>
  <c r="H195" i="2"/>
  <c r="I195" i="2" s="1"/>
  <c r="G195" i="2"/>
  <c r="C195" i="2"/>
  <c r="A195" i="2"/>
  <c r="J194" i="2"/>
  <c r="H194" i="2"/>
  <c r="I194" i="2" s="1"/>
  <c r="G194" i="2"/>
  <c r="C194" i="2"/>
  <c r="A194" i="2"/>
  <c r="J193" i="2"/>
  <c r="I193" i="2"/>
  <c r="H193" i="2"/>
  <c r="G193" i="2"/>
  <c r="C193" i="2"/>
  <c r="A193" i="2"/>
  <c r="J192" i="2"/>
  <c r="I192" i="2"/>
  <c r="H192" i="2"/>
  <c r="G192" i="2"/>
  <c r="C192" i="2"/>
  <c r="A192" i="2"/>
  <c r="J191" i="2"/>
  <c r="H191" i="2"/>
  <c r="I191" i="2" s="1"/>
  <c r="G191" i="2"/>
  <c r="C191" i="2"/>
  <c r="A191" i="2"/>
  <c r="J190" i="2"/>
  <c r="H190" i="2"/>
  <c r="I190" i="2" s="1"/>
  <c r="G190" i="2"/>
  <c r="C190" i="2"/>
  <c r="A190" i="2"/>
  <c r="J189" i="2"/>
  <c r="H189" i="2"/>
  <c r="I189" i="2" s="1"/>
  <c r="G189" i="2"/>
  <c r="C189" i="2"/>
  <c r="A189" i="2"/>
  <c r="J188" i="2"/>
  <c r="I188" i="2"/>
  <c r="H188" i="2"/>
  <c r="G188" i="2"/>
  <c r="C188" i="2"/>
  <c r="A188" i="2"/>
  <c r="J187" i="2"/>
  <c r="I187" i="2"/>
  <c r="H187" i="2"/>
  <c r="G187" i="2"/>
  <c r="C187" i="2"/>
  <c r="A187" i="2"/>
  <c r="J186" i="2"/>
  <c r="H186" i="2"/>
  <c r="I186" i="2" s="1"/>
  <c r="G186" i="2"/>
  <c r="C186" i="2"/>
  <c r="A186" i="2"/>
  <c r="J185" i="2"/>
  <c r="I185" i="2"/>
  <c r="H185" i="2"/>
  <c r="G185" i="2"/>
  <c r="C185" i="2"/>
  <c r="A185" i="2"/>
  <c r="J184" i="2"/>
  <c r="I184" i="2"/>
  <c r="H184" i="2"/>
  <c r="G184" i="2"/>
  <c r="C184" i="2"/>
  <c r="A184" i="2"/>
  <c r="J183" i="2"/>
  <c r="H183" i="2"/>
  <c r="I183" i="2" s="1"/>
  <c r="G183" i="2"/>
  <c r="C183" i="2"/>
  <c r="A183" i="2"/>
  <c r="J182" i="2"/>
  <c r="H182" i="2"/>
  <c r="I182" i="2" s="1"/>
  <c r="G182" i="2"/>
  <c r="C182" i="2"/>
  <c r="A182" i="2"/>
  <c r="J181" i="2"/>
  <c r="H181" i="2"/>
  <c r="I181" i="2" s="1"/>
  <c r="G181" i="2"/>
  <c r="C181" i="2"/>
  <c r="A181" i="2"/>
  <c r="J180" i="2"/>
  <c r="I180" i="2"/>
  <c r="H180" i="2"/>
  <c r="G180" i="2"/>
  <c r="C180" i="2"/>
  <c r="A180" i="2"/>
  <c r="J179" i="2"/>
  <c r="I179" i="2"/>
  <c r="H179" i="2"/>
  <c r="G179" i="2"/>
  <c r="C179" i="2"/>
  <c r="A179" i="2"/>
  <c r="J178" i="2"/>
  <c r="H178" i="2"/>
  <c r="I178" i="2" s="1"/>
  <c r="G178" i="2"/>
  <c r="C178" i="2"/>
  <c r="A178" i="2"/>
  <c r="J177" i="2"/>
  <c r="I177" i="2"/>
  <c r="H177" i="2"/>
  <c r="G177" i="2"/>
  <c r="C177" i="2"/>
  <c r="A177" i="2"/>
  <c r="J176" i="2"/>
  <c r="I176" i="2"/>
  <c r="H176" i="2"/>
  <c r="G176" i="2"/>
  <c r="C176" i="2"/>
  <c r="A176" i="2"/>
  <c r="J175" i="2"/>
  <c r="H175" i="2"/>
  <c r="I175" i="2" s="1"/>
  <c r="G175" i="2"/>
  <c r="C175" i="2"/>
  <c r="A175" i="2"/>
  <c r="J174" i="2"/>
  <c r="H174" i="2"/>
  <c r="I174" i="2" s="1"/>
  <c r="G174" i="2"/>
  <c r="C174" i="2"/>
  <c r="A174" i="2"/>
  <c r="J173" i="2"/>
  <c r="H173" i="2"/>
  <c r="I173" i="2" s="1"/>
  <c r="G173" i="2"/>
  <c r="C173" i="2"/>
  <c r="A173" i="2"/>
  <c r="J172" i="2"/>
  <c r="I172" i="2"/>
  <c r="H172" i="2"/>
  <c r="G172" i="2"/>
  <c r="C172" i="2"/>
  <c r="A172" i="2"/>
  <c r="J171" i="2"/>
  <c r="H171" i="2"/>
  <c r="I171" i="2" s="1"/>
  <c r="G171" i="2"/>
  <c r="C171" i="2"/>
  <c r="A171" i="2"/>
  <c r="J170" i="2"/>
  <c r="H170" i="2"/>
  <c r="I170" i="2" s="1"/>
  <c r="G170" i="2"/>
  <c r="C170" i="2"/>
  <c r="A170" i="2"/>
  <c r="J169" i="2"/>
  <c r="I169" i="2"/>
  <c r="H169" i="2"/>
  <c r="G169" i="2"/>
  <c r="C169" i="2"/>
  <c r="A169" i="2"/>
  <c r="J168" i="2"/>
  <c r="I168" i="2"/>
  <c r="H168" i="2"/>
  <c r="G168" i="2"/>
  <c r="C168" i="2"/>
  <c r="A168" i="2"/>
  <c r="J167" i="2"/>
  <c r="H167" i="2"/>
  <c r="I167" i="2" s="1"/>
  <c r="G167" i="2"/>
  <c r="C167" i="2"/>
  <c r="A167" i="2"/>
  <c r="J166" i="2"/>
  <c r="H166" i="2"/>
  <c r="I166" i="2" s="1"/>
  <c r="G166" i="2"/>
  <c r="C166" i="2"/>
  <c r="A166" i="2"/>
  <c r="J165" i="2"/>
  <c r="H165" i="2"/>
  <c r="I165" i="2" s="1"/>
  <c r="G165" i="2"/>
  <c r="C165" i="2"/>
  <c r="A165" i="2"/>
  <c r="J164" i="2"/>
  <c r="I164" i="2"/>
  <c r="H164" i="2"/>
  <c r="G164" i="2"/>
  <c r="C164" i="2"/>
  <c r="A164" i="2"/>
  <c r="J163" i="2"/>
  <c r="H163" i="2"/>
  <c r="I163" i="2" s="1"/>
  <c r="G163" i="2"/>
  <c r="C163" i="2"/>
  <c r="A163" i="2"/>
  <c r="J162" i="2"/>
  <c r="H162" i="2"/>
  <c r="I162" i="2" s="1"/>
  <c r="G162" i="2"/>
  <c r="C162" i="2"/>
  <c r="A162" i="2"/>
  <c r="J161" i="2"/>
  <c r="I161" i="2"/>
  <c r="H161" i="2"/>
  <c r="G161" i="2"/>
  <c r="C161" i="2"/>
  <c r="A161" i="2"/>
  <c r="J160" i="2"/>
  <c r="I160" i="2"/>
  <c r="H160" i="2"/>
  <c r="G160" i="2"/>
  <c r="C160" i="2"/>
  <c r="A160" i="2"/>
  <c r="J159" i="2"/>
  <c r="H159" i="2"/>
  <c r="I159" i="2" s="1"/>
  <c r="G159" i="2"/>
  <c r="C159" i="2"/>
  <c r="A159" i="2"/>
  <c r="J158" i="2"/>
  <c r="H158" i="2"/>
  <c r="I158" i="2" s="1"/>
  <c r="G158" i="2"/>
  <c r="C158" i="2"/>
  <c r="A158" i="2"/>
  <c r="J157" i="2"/>
  <c r="H157" i="2"/>
  <c r="I157" i="2" s="1"/>
  <c r="G157" i="2"/>
  <c r="C157" i="2"/>
  <c r="A157" i="2"/>
  <c r="J156" i="2"/>
  <c r="I156" i="2"/>
  <c r="H156" i="2"/>
  <c r="G156" i="2"/>
  <c r="C156" i="2"/>
  <c r="A156" i="2"/>
  <c r="J155" i="2"/>
  <c r="I155" i="2"/>
  <c r="H155" i="2"/>
  <c r="G155" i="2"/>
  <c r="C155" i="2"/>
  <c r="A155" i="2"/>
  <c r="J154" i="2"/>
  <c r="H154" i="2"/>
  <c r="I154" i="2" s="1"/>
  <c r="G154" i="2"/>
  <c r="C154" i="2"/>
  <c r="A154" i="2"/>
  <c r="J153" i="2"/>
  <c r="I153" i="2"/>
  <c r="H153" i="2"/>
  <c r="G153" i="2"/>
  <c r="C153" i="2"/>
  <c r="A153" i="2"/>
  <c r="J152" i="2"/>
  <c r="I152" i="2"/>
  <c r="H152" i="2"/>
  <c r="G152" i="2"/>
  <c r="C152" i="2"/>
  <c r="A152" i="2"/>
  <c r="J151" i="2"/>
  <c r="H151" i="2"/>
  <c r="I151" i="2" s="1"/>
  <c r="G151" i="2"/>
  <c r="C151" i="2"/>
  <c r="A151" i="2"/>
  <c r="J150" i="2"/>
  <c r="H150" i="2"/>
  <c r="I150" i="2" s="1"/>
  <c r="G150" i="2"/>
  <c r="C150" i="2"/>
  <c r="A150" i="2"/>
  <c r="J149" i="2"/>
  <c r="H149" i="2"/>
  <c r="I149" i="2" s="1"/>
  <c r="G149" i="2"/>
  <c r="C149" i="2"/>
  <c r="A149" i="2"/>
  <c r="J148" i="2"/>
  <c r="I148" i="2"/>
  <c r="H148" i="2"/>
  <c r="G148" i="2"/>
  <c r="C148" i="2"/>
  <c r="A148" i="2"/>
  <c r="J147" i="2"/>
  <c r="I147" i="2"/>
  <c r="H147" i="2"/>
  <c r="G147" i="2"/>
  <c r="C147" i="2"/>
  <c r="A147" i="2"/>
  <c r="J146" i="2"/>
  <c r="H146" i="2"/>
  <c r="I146" i="2" s="1"/>
  <c r="G146" i="2"/>
  <c r="C146" i="2"/>
  <c r="A146" i="2"/>
  <c r="J145" i="2"/>
  <c r="I145" i="2"/>
  <c r="H145" i="2"/>
  <c r="G145" i="2"/>
  <c r="C145" i="2"/>
  <c r="A145" i="2"/>
  <c r="J144" i="2"/>
  <c r="I144" i="2"/>
  <c r="H144" i="2"/>
  <c r="G144" i="2"/>
  <c r="C144" i="2"/>
  <c r="A144" i="2"/>
  <c r="J143" i="2"/>
  <c r="H143" i="2"/>
  <c r="I143" i="2" s="1"/>
  <c r="G143" i="2"/>
  <c r="C143" i="2"/>
  <c r="A143" i="2"/>
  <c r="J142" i="2"/>
  <c r="H142" i="2"/>
  <c r="I142" i="2" s="1"/>
  <c r="G142" i="2"/>
  <c r="C142" i="2"/>
  <c r="A142" i="2"/>
  <c r="J141" i="2"/>
  <c r="H141" i="2"/>
  <c r="I141" i="2" s="1"/>
  <c r="G141" i="2"/>
  <c r="C141" i="2"/>
  <c r="A141" i="2"/>
  <c r="J140" i="2"/>
  <c r="I140" i="2"/>
  <c r="H140" i="2"/>
  <c r="G140" i="2"/>
  <c r="C140" i="2"/>
  <c r="A140" i="2"/>
  <c r="J139" i="2"/>
  <c r="H139" i="2"/>
  <c r="I139" i="2" s="1"/>
  <c r="G139" i="2"/>
  <c r="C139" i="2"/>
  <c r="A139" i="2"/>
  <c r="J138" i="2"/>
  <c r="H138" i="2"/>
  <c r="I138" i="2" s="1"/>
  <c r="G138" i="2"/>
  <c r="C138" i="2"/>
  <c r="A138" i="2"/>
  <c r="J137" i="2"/>
  <c r="I137" i="2"/>
  <c r="H137" i="2"/>
  <c r="G137" i="2"/>
  <c r="C137" i="2"/>
  <c r="A137" i="2"/>
  <c r="J136" i="2"/>
  <c r="I136" i="2"/>
  <c r="H136" i="2"/>
  <c r="G136" i="2"/>
  <c r="C136" i="2"/>
  <c r="A136" i="2"/>
  <c r="J135" i="2"/>
  <c r="H135" i="2"/>
  <c r="I135" i="2" s="1"/>
  <c r="G135" i="2"/>
  <c r="C135" i="2"/>
  <c r="A135" i="2"/>
  <c r="J134" i="2"/>
  <c r="H134" i="2"/>
  <c r="I134" i="2" s="1"/>
  <c r="G134" i="2"/>
  <c r="C134" i="2"/>
  <c r="A134" i="2"/>
  <c r="J133" i="2"/>
  <c r="H133" i="2"/>
  <c r="I133" i="2" s="1"/>
  <c r="G133" i="2"/>
  <c r="C133" i="2"/>
  <c r="A133" i="2"/>
  <c r="J132" i="2"/>
  <c r="I132" i="2"/>
  <c r="H132" i="2"/>
  <c r="G132" i="2"/>
  <c r="C132" i="2"/>
  <c r="A132" i="2"/>
  <c r="J131" i="2"/>
  <c r="H131" i="2"/>
  <c r="I131" i="2" s="1"/>
  <c r="G131" i="2"/>
  <c r="C131" i="2"/>
  <c r="A131" i="2"/>
  <c r="J130" i="2"/>
  <c r="H130" i="2"/>
  <c r="I130" i="2" s="1"/>
  <c r="G130" i="2"/>
  <c r="C130" i="2"/>
  <c r="A130" i="2"/>
  <c r="J129" i="2"/>
  <c r="I129" i="2"/>
  <c r="H129" i="2"/>
  <c r="G129" i="2"/>
  <c r="C129" i="2"/>
  <c r="A129" i="2"/>
  <c r="J128" i="2"/>
  <c r="I128" i="2"/>
  <c r="H128" i="2"/>
  <c r="G128" i="2"/>
  <c r="C128" i="2"/>
  <c r="A128" i="2"/>
  <c r="J127" i="2"/>
  <c r="H127" i="2"/>
  <c r="I127" i="2" s="1"/>
  <c r="G127" i="2"/>
  <c r="C127" i="2"/>
  <c r="A127" i="2"/>
  <c r="J126" i="2"/>
  <c r="H126" i="2"/>
  <c r="I126" i="2" s="1"/>
  <c r="G126" i="2"/>
  <c r="C126" i="2"/>
  <c r="A126" i="2"/>
  <c r="J125" i="2"/>
  <c r="H125" i="2"/>
  <c r="I125" i="2" s="1"/>
  <c r="G125" i="2"/>
  <c r="C125" i="2"/>
  <c r="A125" i="2"/>
  <c r="J124" i="2"/>
  <c r="I124" i="2"/>
  <c r="H124" i="2"/>
  <c r="G124" i="2"/>
  <c r="C124" i="2"/>
  <c r="A124" i="2"/>
  <c r="J123" i="2"/>
  <c r="I123" i="2"/>
  <c r="H123" i="2"/>
  <c r="G123" i="2"/>
  <c r="C123" i="2"/>
  <c r="A123" i="2"/>
  <c r="J122" i="2"/>
  <c r="H122" i="2"/>
  <c r="I122" i="2" s="1"/>
  <c r="G122" i="2"/>
  <c r="C122" i="2"/>
  <c r="A122" i="2"/>
  <c r="J121" i="2"/>
  <c r="I121" i="2"/>
  <c r="H121" i="2"/>
  <c r="G121" i="2"/>
  <c r="C121" i="2"/>
  <c r="A121" i="2"/>
  <c r="J120" i="2"/>
  <c r="I120" i="2"/>
  <c r="H120" i="2"/>
  <c r="G120" i="2"/>
  <c r="C120" i="2"/>
  <c r="A120" i="2"/>
  <c r="J119" i="2"/>
  <c r="H119" i="2"/>
  <c r="I119" i="2" s="1"/>
  <c r="G119" i="2"/>
  <c r="C119" i="2"/>
  <c r="A119" i="2"/>
  <c r="J118" i="2"/>
  <c r="H118" i="2"/>
  <c r="I118" i="2" s="1"/>
  <c r="G118" i="2"/>
  <c r="C118" i="2"/>
  <c r="A118" i="2"/>
  <c r="J117" i="2"/>
  <c r="H117" i="2"/>
  <c r="I117" i="2" s="1"/>
  <c r="G117" i="2"/>
  <c r="C117" i="2"/>
  <c r="A117" i="2"/>
  <c r="J116" i="2"/>
  <c r="I116" i="2"/>
  <c r="H116" i="2"/>
  <c r="G116" i="2"/>
  <c r="C116" i="2"/>
  <c r="A116" i="2"/>
  <c r="J115" i="2"/>
  <c r="I115" i="2"/>
  <c r="H115" i="2"/>
  <c r="G115" i="2"/>
  <c r="C115" i="2"/>
  <c r="A115" i="2"/>
  <c r="J114" i="2"/>
  <c r="H114" i="2"/>
  <c r="I114" i="2" s="1"/>
  <c r="G114" i="2"/>
  <c r="C114" i="2"/>
  <c r="A114" i="2"/>
  <c r="J113" i="2"/>
  <c r="I113" i="2"/>
  <c r="H113" i="2"/>
  <c r="G113" i="2"/>
  <c r="C113" i="2"/>
  <c r="A113" i="2"/>
  <c r="J112" i="2"/>
  <c r="I112" i="2"/>
  <c r="H112" i="2"/>
  <c r="G112" i="2"/>
  <c r="C112" i="2"/>
  <c r="A112" i="2"/>
  <c r="J111" i="2"/>
  <c r="H111" i="2"/>
  <c r="I111" i="2" s="1"/>
  <c r="G111" i="2"/>
  <c r="C111" i="2"/>
  <c r="A111" i="2"/>
  <c r="J110" i="2"/>
  <c r="H110" i="2"/>
  <c r="I110" i="2" s="1"/>
  <c r="G110" i="2"/>
  <c r="C110" i="2"/>
  <c r="A110" i="2"/>
  <c r="J109" i="2"/>
  <c r="H109" i="2"/>
  <c r="I109" i="2" s="1"/>
  <c r="G109" i="2"/>
  <c r="C109" i="2"/>
  <c r="A109" i="2"/>
  <c r="J108" i="2"/>
  <c r="I108" i="2"/>
  <c r="H108" i="2"/>
  <c r="G108" i="2"/>
  <c r="C108" i="2"/>
  <c r="A108" i="2"/>
  <c r="J107" i="2"/>
  <c r="H107" i="2"/>
  <c r="I107" i="2" s="1"/>
  <c r="G107" i="2"/>
  <c r="C107" i="2"/>
  <c r="A107" i="2"/>
  <c r="J106" i="2"/>
  <c r="H106" i="2"/>
  <c r="I106" i="2" s="1"/>
  <c r="G106" i="2"/>
  <c r="C106" i="2"/>
  <c r="A106" i="2"/>
  <c r="J105" i="2"/>
  <c r="I105" i="2"/>
  <c r="H105" i="2"/>
  <c r="G105" i="2"/>
  <c r="C105" i="2"/>
  <c r="A105" i="2"/>
  <c r="J104" i="2"/>
  <c r="I104" i="2"/>
  <c r="H104" i="2"/>
  <c r="G104" i="2"/>
  <c r="C104" i="2"/>
  <c r="A104" i="2"/>
  <c r="J103" i="2"/>
  <c r="H103" i="2"/>
  <c r="I103" i="2" s="1"/>
  <c r="G103" i="2"/>
  <c r="C103" i="2"/>
  <c r="A103" i="2"/>
  <c r="J102" i="2"/>
  <c r="H102" i="2"/>
  <c r="I102" i="2" s="1"/>
  <c r="G102" i="2"/>
  <c r="C102" i="2"/>
  <c r="A102" i="2"/>
  <c r="J101" i="2"/>
  <c r="H101" i="2"/>
  <c r="I101" i="2" s="1"/>
  <c r="G101" i="2"/>
  <c r="C101" i="2"/>
  <c r="A101" i="2"/>
  <c r="J100" i="2"/>
  <c r="I100" i="2"/>
  <c r="H100" i="2"/>
  <c r="G100" i="2"/>
  <c r="C100" i="2"/>
  <c r="A100" i="2"/>
  <c r="J99" i="2"/>
  <c r="H99" i="2"/>
  <c r="I99" i="2" s="1"/>
  <c r="G99" i="2"/>
  <c r="C99" i="2"/>
  <c r="A99" i="2"/>
  <c r="J98" i="2"/>
  <c r="H98" i="2"/>
  <c r="I98" i="2" s="1"/>
  <c r="G98" i="2"/>
  <c r="C98" i="2"/>
  <c r="A98" i="2"/>
  <c r="J97" i="2"/>
  <c r="I97" i="2"/>
  <c r="H97" i="2"/>
  <c r="G97" i="2"/>
  <c r="C97" i="2"/>
  <c r="A97" i="2"/>
  <c r="J96" i="2"/>
  <c r="I96" i="2"/>
  <c r="H96" i="2"/>
  <c r="G96" i="2"/>
  <c r="C96" i="2"/>
  <c r="A96" i="2"/>
  <c r="J95" i="2"/>
  <c r="H95" i="2"/>
  <c r="I95" i="2" s="1"/>
  <c r="G95" i="2"/>
  <c r="C95" i="2"/>
  <c r="A95" i="2"/>
  <c r="J94" i="2"/>
  <c r="H94" i="2"/>
  <c r="I94" i="2" s="1"/>
  <c r="G94" i="2"/>
  <c r="C94" i="2"/>
  <c r="A94" i="2"/>
  <c r="J93" i="2"/>
  <c r="H93" i="2"/>
  <c r="I93" i="2" s="1"/>
  <c r="G93" i="2"/>
  <c r="C93" i="2"/>
  <c r="A93" i="2"/>
  <c r="J92" i="2"/>
  <c r="I92" i="2"/>
  <c r="H92" i="2"/>
  <c r="G92" i="2"/>
  <c r="C92" i="2"/>
  <c r="A92" i="2"/>
  <c r="J91" i="2"/>
  <c r="I91" i="2"/>
  <c r="H91" i="2"/>
  <c r="G91" i="2"/>
  <c r="C91" i="2"/>
  <c r="A91" i="2"/>
  <c r="J90" i="2"/>
  <c r="H90" i="2"/>
  <c r="I90" i="2" s="1"/>
  <c r="G90" i="2"/>
  <c r="C90" i="2"/>
  <c r="A90" i="2"/>
  <c r="J89" i="2"/>
  <c r="I89" i="2"/>
  <c r="H89" i="2"/>
  <c r="G89" i="2"/>
  <c r="C89" i="2"/>
  <c r="A89" i="2"/>
  <c r="J88" i="2"/>
  <c r="I88" i="2"/>
  <c r="H88" i="2"/>
  <c r="G88" i="2"/>
  <c r="C88" i="2"/>
  <c r="A88" i="2"/>
  <c r="J87" i="2"/>
  <c r="H87" i="2"/>
  <c r="I87" i="2" s="1"/>
  <c r="G87" i="2"/>
  <c r="C87" i="2"/>
  <c r="A87" i="2"/>
  <c r="J86" i="2"/>
  <c r="H86" i="2"/>
  <c r="I86" i="2" s="1"/>
  <c r="G86" i="2"/>
  <c r="C86" i="2"/>
  <c r="A86" i="2"/>
  <c r="J85" i="2"/>
  <c r="H85" i="2"/>
  <c r="I85" i="2" s="1"/>
  <c r="G85" i="2"/>
  <c r="C85" i="2"/>
  <c r="A85" i="2"/>
  <c r="J84" i="2"/>
  <c r="I84" i="2"/>
  <c r="H84" i="2"/>
  <c r="G84" i="2"/>
  <c r="C84" i="2"/>
  <c r="A84" i="2"/>
  <c r="J83" i="2"/>
  <c r="I83" i="2"/>
  <c r="H83" i="2"/>
  <c r="G83" i="2"/>
  <c r="C83" i="2"/>
  <c r="A83" i="2"/>
  <c r="J82" i="2"/>
  <c r="H82" i="2"/>
  <c r="I82" i="2" s="1"/>
  <c r="G82" i="2"/>
  <c r="C82" i="2"/>
  <c r="A82" i="2"/>
  <c r="J81" i="2"/>
  <c r="I81" i="2"/>
  <c r="H81" i="2"/>
  <c r="G81" i="2"/>
  <c r="C81" i="2"/>
  <c r="A81" i="2"/>
  <c r="J80" i="2"/>
  <c r="I80" i="2"/>
  <c r="H80" i="2"/>
  <c r="G80" i="2"/>
  <c r="C80" i="2"/>
  <c r="A80" i="2"/>
  <c r="J79" i="2"/>
  <c r="H79" i="2"/>
  <c r="I79" i="2" s="1"/>
  <c r="G79" i="2"/>
  <c r="C79" i="2"/>
  <c r="A79" i="2"/>
  <c r="J78" i="2"/>
  <c r="H78" i="2"/>
  <c r="I78" i="2" s="1"/>
  <c r="G78" i="2"/>
  <c r="C78" i="2"/>
  <c r="A78" i="2"/>
  <c r="J77" i="2"/>
  <c r="H77" i="2"/>
  <c r="I77" i="2" s="1"/>
  <c r="G77" i="2"/>
  <c r="C77" i="2"/>
  <c r="A77" i="2"/>
  <c r="J76" i="2"/>
  <c r="I76" i="2"/>
  <c r="H76" i="2"/>
  <c r="G76" i="2"/>
  <c r="C76" i="2"/>
  <c r="A76" i="2"/>
  <c r="J75" i="2"/>
  <c r="H75" i="2"/>
  <c r="I75" i="2" s="1"/>
  <c r="G75" i="2"/>
  <c r="C75" i="2"/>
  <c r="A75" i="2"/>
  <c r="J74" i="2"/>
  <c r="H74" i="2"/>
  <c r="I74" i="2" s="1"/>
  <c r="G74" i="2"/>
  <c r="C74" i="2"/>
  <c r="A74" i="2"/>
  <c r="J73" i="2"/>
  <c r="I73" i="2"/>
  <c r="H73" i="2"/>
  <c r="G73" i="2"/>
  <c r="C73" i="2"/>
  <c r="A73" i="2"/>
  <c r="J72" i="2"/>
  <c r="I72" i="2"/>
  <c r="H72" i="2"/>
  <c r="G72" i="2"/>
  <c r="C72" i="2"/>
  <c r="A72" i="2"/>
  <c r="J71" i="2"/>
  <c r="H71" i="2"/>
  <c r="I71" i="2" s="1"/>
  <c r="G71" i="2"/>
  <c r="C71" i="2"/>
  <c r="A71" i="2"/>
  <c r="J70" i="2"/>
  <c r="H70" i="2"/>
  <c r="I70" i="2" s="1"/>
  <c r="G70" i="2"/>
  <c r="C70" i="2"/>
  <c r="A70" i="2"/>
  <c r="J69" i="2"/>
  <c r="H69" i="2"/>
  <c r="I69" i="2" s="1"/>
  <c r="G69" i="2"/>
  <c r="C69" i="2"/>
  <c r="A69" i="2"/>
  <c r="J68" i="2"/>
  <c r="I68" i="2"/>
  <c r="H68" i="2"/>
  <c r="G68" i="2"/>
  <c r="C68" i="2"/>
  <c r="A68" i="2"/>
  <c r="J67" i="2"/>
  <c r="H67" i="2"/>
  <c r="I67" i="2" s="1"/>
  <c r="G67" i="2"/>
  <c r="C67" i="2"/>
  <c r="A67" i="2"/>
  <c r="J66" i="2"/>
  <c r="H66" i="2"/>
  <c r="I66" i="2" s="1"/>
  <c r="G66" i="2"/>
  <c r="C66" i="2"/>
  <c r="A66" i="2"/>
  <c r="J65" i="2"/>
  <c r="I65" i="2"/>
  <c r="H65" i="2"/>
  <c r="G65" i="2"/>
  <c r="C65" i="2"/>
  <c r="A65" i="2"/>
  <c r="J64" i="2"/>
  <c r="I64" i="2"/>
  <c r="H64" i="2"/>
  <c r="G64" i="2"/>
  <c r="C64" i="2"/>
  <c r="A64" i="2"/>
  <c r="J63" i="2"/>
  <c r="H63" i="2"/>
  <c r="I63" i="2" s="1"/>
  <c r="G63" i="2"/>
  <c r="C63" i="2"/>
  <c r="A63" i="2"/>
  <c r="J62" i="2"/>
  <c r="H62" i="2"/>
  <c r="I62" i="2" s="1"/>
  <c r="G62" i="2"/>
  <c r="C62" i="2"/>
  <c r="A62" i="2"/>
  <c r="J61" i="2"/>
  <c r="H61" i="2"/>
  <c r="I61" i="2" s="1"/>
  <c r="G61" i="2"/>
  <c r="C61" i="2"/>
  <c r="A61" i="2"/>
  <c r="J60" i="2"/>
  <c r="I60" i="2"/>
  <c r="H60" i="2"/>
  <c r="G60" i="2"/>
  <c r="C60" i="2"/>
  <c r="A60" i="2"/>
  <c r="J59" i="2"/>
  <c r="I59" i="2"/>
  <c r="H59" i="2"/>
  <c r="G59" i="2"/>
  <c r="C59" i="2"/>
  <c r="A59" i="2"/>
  <c r="J58" i="2"/>
  <c r="H58" i="2"/>
  <c r="I58" i="2" s="1"/>
  <c r="G58" i="2"/>
  <c r="C58" i="2"/>
  <c r="A58" i="2"/>
  <c r="J57" i="2"/>
  <c r="I57" i="2"/>
  <c r="H57" i="2"/>
  <c r="G57" i="2"/>
  <c r="C57" i="2"/>
  <c r="A57" i="2"/>
  <c r="J56" i="2"/>
  <c r="I56" i="2"/>
  <c r="H56" i="2"/>
  <c r="G56" i="2"/>
  <c r="C56" i="2"/>
  <c r="A56" i="2"/>
  <c r="J55" i="2"/>
  <c r="H55" i="2"/>
  <c r="I55" i="2" s="1"/>
  <c r="G55" i="2"/>
  <c r="C55" i="2"/>
  <c r="A55" i="2"/>
  <c r="J54" i="2"/>
  <c r="H54" i="2"/>
  <c r="I54" i="2" s="1"/>
  <c r="G54" i="2"/>
  <c r="C54" i="2"/>
  <c r="A54" i="2"/>
  <c r="J53" i="2"/>
  <c r="H53" i="2"/>
  <c r="I53" i="2" s="1"/>
  <c r="G53" i="2"/>
  <c r="C53" i="2"/>
  <c r="A53" i="2"/>
  <c r="J52" i="2"/>
  <c r="I52" i="2"/>
  <c r="H52" i="2"/>
  <c r="G52" i="2"/>
  <c r="C52" i="2"/>
  <c r="A52" i="2"/>
  <c r="J51" i="2"/>
  <c r="I51" i="2"/>
  <c r="H51" i="2"/>
  <c r="G51" i="2"/>
  <c r="C51" i="2"/>
  <c r="A51" i="2"/>
  <c r="J50" i="2"/>
  <c r="H50" i="2"/>
  <c r="I50" i="2" s="1"/>
  <c r="G50" i="2"/>
  <c r="C50" i="2"/>
  <c r="A50" i="2"/>
  <c r="J49" i="2"/>
  <c r="I49" i="2"/>
  <c r="H49" i="2"/>
  <c r="G49" i="2"/>
  <c r="C49" i="2"/>
  <c r="A49" i="2"/>
  <c r="J48" i="2"/>
  <c r="I48" i="2"/>
  <c r="H48" i="2"/>
  <c r="G48" i="2"/>
  <c r="C48" i="2"/>
  <c r="A48" i="2"/>
  <c r="J47" i="2"/>
  <c r="H47" i="2"/>
  <c r="I47" i="2" s="1"/>
  <c r="G47" i="2"/>
  <c r="C47" i="2"/>
  <c r="A47" i="2"/>
  <c r="J46" i="2"/>
  <c r="H46" i="2"/>
  <c r="I46" i="2" s="1"/>
  <c r="G46" i="2"/>
  <c r="C46" i="2"/>
  <c r="A46" i="2"/>
  <c r="J45" i="2"/>
  <c r="H45" i="2"/>
  <c r="I45" i="2" s="1"/>
  <c r="G45" i="2"/>
  <c r="C45" i="2"/>
  <c r="A45" i="2"/>
  <c r="J44" i="2"/>
  <c r="I44" i="2"/>
  <c r="H44" i="2"/>
  <c r="G44" i="2"/>
  <c r="C44" i="2"/>
  <c r="A44" i="2"/>
  <c r="J43" i="2"/>
  <c r="H43" i="2"/>
  <c r="I43" i="2" s="1"/>
  <c r="G43" i="2"/>
  <c r="C43" i="2"/>
  <c r="A43" i="2"/>
  <c r="J42" i="2"/>
  <c r="H42" i="2"/>
  <c r="I42" i="2" s="1"/>
  <c r="G42" i="2"/>
  <c r="C42" i="2"/>
  <c r="A42" i="2"/>
  <c r="J41" i="2"/>
  <c r="I41" i="2"/>
  <c r="H41" i="2"/>
  <c r="G41" i="2"/>
  <c r="C41" i="2"/>
  <c r="A41" i="2"/>
  <c r="J40" i="2"/>
  <c r="I40" i="2"/>
  <c r="H40" i="2"/>
  <c r="G40" i="2"/>
  <c r="C40" i="2"/>
  <c r="A40" i="2"/>
  <c r="J39" i="2"/>
  <c r="H39" i="2"/>
  <c r="I39" i="2" s="1"/>
  <c r="G39" i="2"/>
  <c r="C39" i="2"/>
  <c r="A39" i="2"/>
  <c r="J38" i="2"/>
  <c r="H38" i="2"/>
  <c r="I38" i="2" s="1"/>
  <c r="G38" i="2"/>
  <c r="C38" i="2"/>
  <c r="A38" i="2"/>
  <c r="J37" i="2"/>
  <c r="H37" i="2"/>
  <c r="I37" i="2" s="1"/>
  <c r="G37" i="2"/>
  <c r="C37" i="2"/>
  <c r="A37" i="2"/>
  <c r="J36" i="2"/>
  <c r="I36" i="2"/>
  <c r="H36" i="2"/>
  <c r="G36" i="2"/>
  <c r="C36" i="2"/>
  <c r="A36" i="2"/>
  <c r="J35" i="2"/>
  <c r="H35" i="2"/>
  <c r="I35" i="2" s="1"/>
  <c r="G35" i="2"/>
  <c r="C35" i="2"/>
  <c r="A35" i="2"/>
  <c r="J34" i="2"/>
  <c r="H34" i="2"/>
  <c r="I34" i="2" s="1"/>
  <c r="G34" i="2"/>
  <c r="C34" i="2"/>
  <c r="A34" i="2"/>
  <c r="J33" i="2"/>
  <c r="I33" i="2"/>
  <c r="H33" i="2"/>
  <c r="G33" i="2"/>
  <c r="C33" i="2"/>
  <c r="A33" i="2"/>
  <c r="J32" i="2"/>
  <c r="I32" i="2"/>
  <c r="H32" i="2"/>
  <c r="G32" i="2"/>
  <c r="C32" i="2"/>
  <c r="A32" i="2"/>
  <c r="J31" i="2"/>
  <c r="H31" i="2"/>
  <c r="I31" i="2" s="1"/>
  <c r="G31" i="2"/>
  <c r="C31" i="2"/>
  <c r="A31" i="2"/>
  <c r="J30" i="2"/>
  <c r="H30" i="2"/>
  <c r="I30" i="2" s="1"/>
  <c r="G30" i="2"/>
  <c r="C30" i="2"/>
  <c r="A30" i="2"/>
  <c r="J29" i="2"/>
  <c r="H29" i="2"/>
  <c r="I29" i="2" s="1"/>
  <c r="G29" i="2"/>
  <c r="C29" i="2"/>
  <c r="A29" i="2"/>
  <c r="J28" i="2"/>
  <c r="I28" i="2"/>
  <c r="H28" i="2"/>
  <c r="G28" i="2"/>
  <c r="C28" i="2"/>
  <c r="A28" i="2"/>
  <c r="J27" i="2"/>
  <c r="I27" i="2"/>
  <c r="H27" i="2"/>
  <c r="G27" i="2"/>
  <c r="C27" i="2"/>
  <c r="A27" i="2"/>
  <c r="J26" i="2"/>
  <c r="H26" i="2"/>
  <c r="I26" i="2" s="1"/>
  <c r="G26" i="2"/>
  <c r="C26" i="2"/>
  <c r="A26" i="2"/>
  <c r="J25" i="2"/>
  <c r="I25" i="2"/>
  <c r="H25" i="2"/>
  <c r="G25" i="2"/>
  <c r="C25" i="2"/>
  <c r="A25" i="2"/>
  <c r="J24" i="2"/>
  <c r="I24" i="2"/>
  <c r="H24" i="2"/>
  <c r="G24" i="2"/>
  <c r="C24" i="2"/>
  <c r="A24" i="2"/>
  <c r="J23" i="2"/>
  <c r="H23" i="2"/>
  <c r="I23" i="2" s="1"/>
  <c r="G23" i="2"/>
  <c r="C23" i="2"/>
  <c r="A23" i="2"/>
  <c r="J22" i="2"/>
  <c r="H22" i="2"/>
  <c r="I22" i="2" s="1"/>
  <c r="G22" i="2"/>
  <c r="C22" i="2"/>
  <c r="A22" i="2"/>
  <c r="J21" i="2"/>
  <c r="H21" i="2"/>
  <c r="I21" i="2" s="1"/>
  <c r="G21" i="2"/>
  <c r="C21" i="2"/>
  <c r="A21" i="2"/>
  <c r="J20" i="2"/>
  <c r="I20" i="2"/>
  <c r="H20" i="2"/>
  <c r="G20" i="2"/>
  <c r="C20" i="2"/>
  <c r="A20" i="2"/>
  <c r="J19" i="2"/>
  <c r="I19" i="2"/>
  <c r="H19" i="2"/>
  <c r="G19" i="2"/>
  <c r="C19" i="2"/>
  <c r="A19" i="2"/>
  <c r="J18" i="2"/>
  <c r="H18" i="2"/>
  <c r="I18" i="2" s="1"/>
  <c r="G18" i="2"/>
  <c r="C18" i="2"/>
  <c r="A18" i="2"/>
  <c r="J17" i="2"/>
  <c r="I17" i="2"/>
  <c r="H17" i="2"/>
  <c r="G17" i="2"/>
  <c r="C17" i="2"/>
  <c r="A17" i="2"/>
  <c r="J16" i="2"/>
  <c r="I16" i="2"/>
  <c r="H16" i="2"/>
  <c r="G16" i="2"/>
  <c r="C16" i="2"/>
  <c r="A16" i="2"/>
  <c r="J15" i="2"/>
  <c r="H15" i="2"/>
  <c r="I15" i="2" s="1"/>
  <c r="G15" i="2"/>
  <c r="C15" i="2"/>
  <c r="A15" i="2"/>
  <c r="J14" i="2"/>
  <c r="H14" i="2"/>
  <c r="I14" i="2" s="1"/>
  <c r="G14" i="2"/>
  <c r="C14" i="2"/>
  <c r="A14" i="2"/>
  <c r="J13" i="2"/>
  <c r="H13" i="2"/>
  <c r="I13" i="2" s="1"/>
  <c r="G13" i="2"/>
  <c r="C13" i="2"/>
  <c r="A13" i="2"/>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C16" i="3" l="1"/>
  <c r="F16" i="3"/>
  <c r="D16" i="3"/>
  <c r="E16" i="3"/>
  <c r="E35" i="3"/>
  <c r="D35" i="3"/>
  <c r="F35" i="3"/>
  <c r="E19" i="3"/>
  <c r="D19" i="3"/>
  <c r="F19" i="3"/>
  <c r="F37" i="3"/>
  <c r="E61" i="3"/>
  <c r="D48" i="3"/>
  <c r="C48" i="3"/>
  <c r="C19" i="3"/>
  <c r="I513" i="2"/>
  <c r="E58" i="3" s="1"/>
  <c r="C32" i="3"/>
  <c r="F32" i="3"/>
  <c r="D32" i="3"/>
  <c r="E32" i="3"/>
  <c r="C8" i="3"/>
  <c r="C24" i="3"/>
  <c r="E8" i="3"/>
  <c r="C18" i="3"/>
  <c r="D21" i="3"/>
  <c r="E24" i="3"/>
  <c r="C34" i="3"/>
  <c r="C46" i="3"/>
  <c r="C54" i="3" s="1"/>
  <c r="D18" i="3"/>
  <c r="D34" i="3"/>
  <c r="C12" i="3"/>
  <c r="D15" i="3"/>
  <c r="E18" i="3"/>
  <c r="C28" i="3"/>
  <c r="D31" i="3"/>
  <c r="E34" i="3"/>
  <c r="C52" i="3"/>
  <c r="C10" i="3"/>
  <c r="D13" i="3"/>
  <c r="C26" i="3"/>
  <c r="D29" i="3"/>
  <c r="D43" i="3"/>
  <c r="D54" i="3" s="1"/>
  <c r="C29" i="3"/>
  <c r="D10" i="3"/>
  <c r="E13" i="3"/>
  <c r="D26" i="3"/>
  <c r="E29" i="3"/>
  <c r="E57" i="3"/>
  <c r="E10" i="3"/>
  <c r="F13" i="3"/>
  <c r="C20" i="3"/>
  <c r="E26" i="3"/>
  <c r="C36" i="3"/>
  <c r="C44" i="3"/>
  <c r="E7" i="3"/>
  <c r="C17" i="3"/>
  <c r="D20" i="3"/>
  <c r="E23" i="3"/>
  <c r="C33" i="3"/>
  <c r="D36" i="3"/>
  <c r="E59" i="3"/>
  <c r="E37" i="3" l="1"/>
</calcChain>
</file>

<file path=xl/sharedStrings.xml><?xml version="1.0" encoding="utf-8"?>
<sst xmlns="http://schemas.openxmlformats.org/spreadsheetml/2006/main" count="95" uniqueCount="71">
  <si>
    <t>従　事　者　登　録</t>
  </si>
  <si>
    <t>※ 最初にこのシートで従事者を登録してください。登録した氏名が「業務日誌」のプルダウンに表示されます。
※ 薄い黄色＝ご記入欄／薄い青＝自動計算。空白行を作らず、上の行から続けてご記入ください。</t>
  </si>
  <si>
    <t>１　従事者の登録（30名分。足りない場合は行を挿入できます）</t>
  </si>
  <si>
    <t>No.</t>
  </si>
  <si>
    <t>氏　名</t>
  </si>
  <si>
    <t>区　分（※プルダウン）</t>
  </si>
  <si>
    <t>単価（円／時間）</t>
  </si>
  <si>
    <t>２　規定単価（公募要領２(4)ア）　※変更しないでください</t>
  </si>
  <si>
    <t>区　分</t>
  </si>
  <si>
    <t>専門スタッフ（ディレクター）</t>
  </si>
  <si>
    <t>一般スタッフ（事務・オペレーター）</t>
  </si>
  <si>
    <t>※ 専門スタッフ：自立して業務を執行できる者　／　一般スタッフ：責任者の指示のもとで実務に従事する者
※ 単価は公募要領で定められた額です。上の表は変更しないでください。</t>
  </si>
  <si>
    <t>３　このファイルの使い方</t>
  </si>
  <si>
    <t>【共通】まずこのシートに全員を登録</t>
  </si>
  <si>
    <t>事業に従事する方の氏名と区分を、上の表にすべて登録してください。登録した氏名が「業務日誌」シートのプルダウンに表示されます。</t>
  </si>
  <si>
    <t>【パターンＡ】リーダーが全員分をまとめて入力</t>
  </si>
  <si>
    <t>このファイル1つで完結します。「業務日誌」シートに、日付・氏名・従事時間・業務内容を上の行から1行ずつご記入ください。</t>
  </si>
  <si>
    <t>【パターンＢ】担当者ごとに入力し、最後に1つへまとめる</t>
  </si>
  <si>
    <t>① リーダーが上の登録を済ませたうえで、このファイルを人数分コピーして配布します。
② 各担当者は「業務日誌」シートに自分の分だけを記入します。
③ 最後に、各担当者のファイルで「業務日誌」シートの Ｂ列〜Ｆ列（日付・曜日・氏名・従事時間・業務内容）の記入済み部分を選択してコピーし、まとめ役のファイルの空いている行のＢ列に貼り付けます。
④ Ｇ列以降（区分・単価・金額・自動チェック）と「集計」シートは自動で反映されます。</t>
  </si>
  <si>
    <t>行が足りなくなったら</t>
  </si>
  <si>
    <t>・従事者：「従事者登録」の登録欄（30名分）が足りない場合は、30行目あたりの行番号を右クリック →「挿入」で行を追加し、すぐ上の行をコピーして貼り付けてください（単価の自動計算が引き継がれます）。
・業務日誌：500行分ご用意しています。足りない場合は、最終行の1つ上（511行目あたり）の行番号を右クリック →「挿入」で行を追加し、すぐ上の行をコピーして貼り付けてください（合計・自動チェックの範囲は自動で広がります）。
・いずれも、表の一番下より「下」に書き足すと集計に反映されませんのでご注意ください。</t>
  </si>
  <si>
    <t>貼り付けの注意</t>
  </si>
  <si>
    <t>補助事業　人件費　業務日誌</t>
  </si>
  <si>
    <t>※ 薄い黄色のセルにご記入ください。薄い青のセルは自動計算・自動反映です（入力不要）。
※ 従事した日のみ、上の行から続けて1行ずつご記入ください（空白行を作らないでください）。使い方は「従事者登録」シートをご覧ください。</t>
  </si>
  <si>
    <t>事業者名</t>
  </si>
  <si>
    <t>補助事業名</t>
  </si>
  <si>
    <t>事業実施期間（自）</t>
  </si>
  <si>
    <t>←　交付決定日をご記入ください（例：2027/3/20）</t>
  </si>
  <si>
    <t>事業実施期間（至）</t>
  </si>
  <si>
    <t>←　事業完了（予定）日をご記入ください。期間外の日付は自動チェックでお知らせします。</t>
  </si>
  <si>
    <t>※ 従事時間は15分単位（0.25／0.50／0.75）でご記入ください。出勤簿の記録と一致させてください。　※ 業務内容が入りきらない場合は、行番号の境界をドラッグして行の高さを広げてください。
※ 500行分ご用意しています。足りない場合の行の増やし方と、複数人で分担して入力する方法は「従事者登録」シートをご覧ください。　※ 印刷は、記入済みの行までを選択して「選択範囲を印刷」をご利用ください。</t>
  </si>
  <si>
    <t>日付</t>
  </si>
  <si>
    <t>曜日</t>
  </si>
  <si>
    <t>氏名
（※プルダウン）</t>
  </si>
  <si>
    <t>従事時間
（時間）</t>
  </si>
  <si>
    <t>具体的な業務内容</t>
  </si>
  <si>
    <t>区分
（自動）</t>
  </si>
  <si>
    <t>単価
（円・自動）</t>
  </si>
  <si>
    <t>金額
（円・自動）</t>
  </si>
  <si>
    <t>自動チェック</t>
  </si>
  <si>
    <t>合　　計</t>
  </si>
  <si>
    <t>←　「集計」シートをご確認ください</t>
  </si>
  <si>
    <t>人件費　集　計</t>
  </si>
  <si>
    <t>※ すべて「従事者登録」「業務日誌」シートから自動集計されます。入力は不要です。</t>
  </si>
  <si>
    <t>１　従事者別集計</t>
  </si>
  <si>
    <t>単価（円）</t>
  </si>
  <si>
    <t>合計時間（時間）</t>
  </si>
  <si>
    <t>金額（円）</t>
  </si>
  <si>
    <t>２　月別集計（当該年度の３月から翌年３月までの13か月）</t>
  </si>
  <si>
    <t>年　月</t>
  </si>
  <si>
    <t>合　計</t>
  </si>
  <si>
    <t>３　様式への転記額と照合</t>
  </si>
  <si>
    <t>人件費　合計従事時間（時間）</t>
  </si>
  <si>
    <t>←　様式第３号（見積書）／実績報告の「人件費」に転記します</t>
  </si>
  <si>
    <t>人件費　合計金額（円）</t>
  </si>
  <si>
    <t>照合（従事者別・月別・日誌の合計が一致すること）</t>
  </si>
  <si>
    <t>「自動チェック」で要確認となっている行数</t>
  </si>
  <si>
    <t>←　0件になるまでご修正ください</t>
  </si>
  <si>
    <t>※ 「照合」が要確認になる主な原因：①氏名が従事者登録にない　②日付が「当該年度の３月〜翌年３月」の範囲外　③従事者が31人以上いる
※ 複数年度にまたがる事業の場合は、年度ごとにこのファイルを分けてご使用ください。
※ 出勤簿（付属資料）の勤務日・勤務時間と、この日誌の記録が一致していることをご確認のうえご提出ください。</t>
  </si>
  <si>
    <t>記　入　例</t>
  </si>
  <si>
    <t>※ このシートは記入例です。実際の記入は「業務日誌」シートにお願いします。</t>
  </si>
  <si>
    <t>水</t>
  </si>
  <si>
    <t>白馬　太郎</t>
  </si>
  <si>
    <t>事業キックオフ会議の資料作成、参加事業者との日程調整</t>
  </si>
  <si>
    <t>OK</t>
  </si>
  <si>
    <t>大町　花子</t>
  </si>
  <si>
    <t>参加事業者への案内メール送付、参加申込の受付・名簿入力</t>
  </si>
  <si>
    <t>土</t>
  </si>
  <si>
    <t>体験モニターツアーの現地運営、参加者アンケートの回収</t>
  </si>
  <si>
    <t>※ 業務内容は「何を、誰と／どこで、どこまで」が分かるように具体的にご記入ください。
　　良い例：「参加事業者3社との打合せ（会場：白馬村役場）、実施要領の確定」
　　避けたい例：「事務作業」「打合せ」「資料作成」（内容が特定できません）
※ 同じ人が同じ日に複数の業務を行った場合は、業務ごとに行を分けても、1行にまとめても構いません。</t>
  </si>
  <si>
    <t>・業務日誌統合のために貼り付けるのは必ず「Ｂ列〜Ｆ列」だけにしてください。Ｇ列以降まで貼り付けると、他のファイルへのリンクが残り、数値が更新されなくなることがあります。
・「形式を選択して貼り付け → 値」でも構いません。その場合、曜日は文字として貼り付きます。
・同じ人・同じ日・同じ業務内容の行が二重になっていないか、「自動チェック」欄でご確認ください。</t>
    <rPh sb="1" eb="5">
      <t>ギョウムニッシ</t>
    </rPh>
    <rPh sb="5" eb="7">
      <t>トウゴウ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</si>
</sst>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quot;件&quot;"/>
  </numFmts>
  <fonts count="11">
    <font>
      <sz val="11"/>
      <color theme="1"/>
      <name val="ＭＳ Ｐゴシック"/>
      <family val="2"/>
      <scheme val="minor"/>
    </font>
    <font>
      <b/>
      <sz val="14"/>
      <color rgb="FF1F4E79"/>
      <name val="MS Pゴシック"/>
      <family val="3"/>
      <charset val="128"/>
    </font>
    <font>
      <sz val="8.5"/>
      <color rgb="FF606060"/>
      <name val="MS Pゴシック"/>
      <family val="3"/>
      <charset val="128"/>
    </font>
    <font>
      <b/>
      <sz val="10.5"/>
      <color rgb="FFFFFFFF"/>
      <name val="MS Pゴシック"/>
      <family val="3"/>
      <charset val="128"/>
    </font>
    <font>
      <b/>
      <sz val="9.5"/>
      <name val="MS Pゴシック"/>
      <family val="3"/>
      <charset val="128"/>
    </font>
    <font>
      <sz val="9.5"/>
      <name val="MS Pゴシック"/>
      <family val="3"/>
      <charset val="128"/>
    </font>
    <font>
      <sz val="10"/>
      <name val="MS Pゴシック"/>
      <family val="3"/>
      <charset val="128"/>
    </font>
    <font>
      <b/>
      <sz val="9.5"/>
      <color rgb="FF1F4E79"/>
      <name val="MS Pゴシック"/>
      <family val="3"/>
      <charset val="128"/>
    </font>
    <font>
      <b/>
      <sz val="10"/>
      <name val="MS Pゴシック"/>
      <family val="3"/>
      <charset val="128"/>
    </font>
    <font>
      <sz val="8.5"/>
      <color rgb="FFC00000"/>
      <name val="MS Pゴシック"/>
      <family val="3"/>
      <charset val="128"/>
    </font>
    <font>
      <sz val="6"/>
      <name val="ＭＳ Ｐゴシック"/>
      <family val="3"/>
      <charset val="128"/>
      <scheme val="minor"/>
    </font>
  </fonts>
  <fills count="7">
    <fill>
      <patternFill patternType="none"/>
    </fill>
    <fill>
      <patternFill patternType="gray125"/>
    </fill>
    <fill>
      <patternFill patternType="solid">
        <fgColor rgb="FF1F4E79"/>
        <bgColor rgb="FF1F4E79"/>
      </patternFill>
    </fill>
    <fill>
      <patternFill patternType="solid">
        <fgColor rgb="FFDCE6F1"/>
        <bgColor rgb="FFDCE6F1"/>
      </patternFill>
    </fill>
    <fill>
      <patternFill patternType="solid">
        <fgColor rgb="FFF2F2F2"/>
        <bgColor rgb="FFF2F2F2"/>
      </patternFill>
    </fill>
    <fill>
      <patternFill patternType="solid">
        <fgColor rgb="FFFFFDF0"/>
        <bgColor rgb="FFFFFDF0"/>
      </patternFill>
    </fill>
    <fill>
      <patternFill patternType="solid">
        <fgColor rgb="FFEAF1F8"/>
        <bgColor rgb="FFEAF1F8"/>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55">
    <xf numFmtId="0" fontId="0" fillId="0" borderId="0" xfId="0"/>
    <xf numFmtId="0" fontId="4" fillId="3" borderId="1" xfId="0" applyFont="1" applyFill="1" applyBorder="1" applyAlignment="1">
      <alignment horizontal="center" vertical="center" wrapText="1"/>
    </xf>
    <xf numFmtId="1" fontId="5" fillId="4" borderId="1" xfId="0" applyNumberFormat="1" applyFont="1" applyFill="1" applyBorder="1" applyAlignment="1">
      <alignment horizontal="center" vertical="center" wrapText="1"/>
    </xf>
    <xf numFmtId="0" fontId="6" fillId="5" borderId="1" xfId="0" applyFont="1" applyFill="1" applyBorder="1" applyAlignment="1">
      <alignment horizontal="left" vertical="center"/>
    </xf>
    <xf numFmtId="3" fontId="6" fillId="6" borderId="1" xfId="0" applyNumberFormat="1" applyFont="1" applyFill="1" applyBorder="1" applyAlignment="1">
      <alignment horizontal="right" vertical="center"/>
    </xf>
    <xf numFmtId="3" fontId="5" fillId="4" borderId="1" xfId="0" applyNumberFormat="1" applyFont="1" applyFill="1" applyBorder="1" applyAlignment="1">
      <alignment horizontal="right" vertical="center"/>
    </xf>
    <xf numFmtId="14" fontId="6" fillId="5" borderId="1" xfId="0" applyNumberFormat="1" applyFont="1" applyFill="1" applyBorder="1" applyAlignment="1">
      <alignment horizontal="center" vertical="center" wrapText="1"/>
    </xf>
    <xf numFmtId="0" fontId="2" fillId="0" borderId="0" xfId="0" applyFont="1" applyAlignment="1">
      <alignment horizontal="left" vertical="center"/>
    </xf>
    <xf numFmtId="1" fontId="6" fillId="6"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2" fontId="6" fillId="5" borderId="1" xfId="0" applyNumberFormat="1" applyFont="1" applyFill="1" applyBorder="1" applyAlignment="1">
      <alignment horizontal="right" vertical="center"/>
    </xf>
    <xf numFmtId="0" fontId="6" fillId="5" borderId="1" xfId="0" applyFont="1" applyFill="1" applyBorder="1" applyAlignment="1">
      <alignment horizontal="left" vertical="center" wrapText="1"/>
    </xf>
    <xf numFmtId="0" fontId="6" fillId="6" borderId="1" xfId="0" applyFont="1" applyFill="1" applyBorder="1" applyAlignment="1">
      <alignment horizontal="left" vertical="center"/>
    </xf>
    <xf numFmtId="0" fontId="2" fillId="6" borderId="1" xfId="0" applyFont="1" applyFill="1" applyBorder="1" applyAlignment="1">
      <alignment horizontal="left" vertical="center"/>
    </xf>
    <xf numFmtId="0" fontId="8" fillId="4" borderId="1" xfId="0" applyFont="1" applyFill="1" applyBorder="1" applyAlignment="1">
      <alignment horizontal="center" vertical="center" wrapText="1"/>
    </xf>
    <xf numFmtId="2" fontId="8" fillId="6" borderId="1" xfId="0" applyNumberFormat="1" applyFont="1" applyFill="1" applyBorder="1" applyAlignment="1">
      <alignment horizontal="right" vertical="center"/>
    </xf>
    <xf numFmtId="3" fontId="8" fillId="6" borderId="1" xfId="0" applyNumberFormat="1" applyFont="1" applyFill="1" applyBorder="1" applyAlignment="1">
      <alignment horizontal="right" vertical="center"/>
    </xf>
    <xf numFmtId="0" fontId="2" fillId="4" borderId="1" xfId="0" applyFont="1" applyFill="1" applyBorder="1" applyAlignment="1">
      <alignment horizontal="left" vertical="center"/>
    </xf>
    <xf numFmtId="2" fontId="6" fillId="6" borderId="1" xfId="0" applyNumberFormat="1" applyFont="1" applyFill="1" applyBorder="1" applyAlignment="1">
      <alignment horizontal="right" vertical="center"/>
    </xf>
    <xf numFmtId="55" fontId="6" fillId="6" borderId="1" xfId="0" applyNumberFormat="1"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xf>
    <xf numFmtId="2" fontId="6" fillId="4" borderId="1" xfId="0" applyNumberFormat="1" applyFont="1" applyFill="1" applyBorder="1" applyAlignment="1">
      <alignment horizontal="right" vertical="center"/>
    </xf>
    <xf numFmtId="0" fontId="6" fillId="4" borderId="1" xfId="0" applyFont="1" applyFill="1" applyBorder="1" applyAlignment="1">
      <alignment horizontal="left" vertical="center" wrapText="1"/>
    </xf>
    <xf numFmtId="3" fontId="6" fillId="4" borderId="1" xfId="0" applyNumberFormat="1" applyFont="1" applyFill="1" applyBorder="1" applyAlignment="1">
      <alignment horizontal="right" vertical="center"/>
    </xf>
    <xf numFmtId="0" fontId="2" fillId="0" borderId="0" xfId="0" applyFont="1" applyAlignment="1">
      <alignment horizontal="left" vertical="top" wrapText="1"/>
    </xf>
    <xf numFmtId="0" fontId="0" fillId="0" borderId="0" xfId="0"/>
    <xf numFmtId="0" fontId="5" fillId="4" borderId="1" xfId="0" applyFont="1" applyFill="1" applyBorder="1" applyAlignment="1">
      <alignment horizontal="center" vertical="center" wrapText="1"/>
    </xf>
    <xf numFmtId="0" fontId="0" fillId="0" borderId="4" xfId="0" applyBorder="1"/>
    <xf numFmtId="0" fontId="0" fillId="0" borderId="5" xfId="0" applyBorder="1"/>
    <xf numFmtId="0" fontId="1" fillId="0" borderId="0" xfId="0" applyFont="1" applyAlignment="1">
      <alignment horizontal="left" vertical="center" wrapText="1"/>
    </xf>
    <xf numFmtId="14" fontId="6" fillId="5" borderId="1" xfId="0" applyNumberFormat="1" applyFont="1" applyFill="1" applyBorder="1" applyAlignment="1">
      <alignment horizontal="center" vertical="center" wrapText="1"/>
    </xf>
    <xf numFmtId="0" fontId="2" fillId="0" borderId="0" xfId="0" applyFont="1" applyAlignment="1">
      <alignment horizontal="left" vertical="center"/>
    </xf>
    <xf numFmtId="0" fontId="8" fillId="4" borderId="1" xfId="0" applyFont="1" applyFill="1" applyBorder="1" applyAlignment="1">
      <alignment horizontal="center" vertical="center" wrapText="1"/>
    </xf>
    <xf numFmtId="0" fontId="6" fillId="5" borderId="1" xfId="0" applyFont="1" applyFill="1" applyBorder="1" applyAlignment="1">
      <alignment horizontal="left" vertical="center"/>
    </xf>
    <xf numFmtId="0" fontId="7" fillId="3" borderId="1" xfId="0" applyFont="1" applyFill="1" applyBorder="1" applyAlignment="1">
      <alignment horizontal="left" vertical="center"/>
    </xf>
    <xf numFmtId="0" fontId="2" fillId="0" borderId="1" xfId="0" applyFont="1" applyBorder="1" applyAlignment="1">
      <alignment horizontal="left" vertical="top" wrapText="1"/>
    </xf>
    <xf numFmtId="0" fontId="0" fillId="0" borderId="2" xfId="0" applyBorder="1"/>
    <xf numFmtId="0" fontId="0" fillId="0" borderId="3"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4" fillId="3" borderId="1" xfId="0" applyFont="1" applyFill="1" applyBorder="1" applyAlignment="1">
      <alignment horizontal="center" vertical="center" wrapText="1"/>
    </xf>
    <xf numFmtId="0" fontId="5" fillId="4" borderId="1" xfId="0" applyFont="1" applyFill="1" applyBorder="1" applyAlignment="1">
      <alignment horizontal="left" vertical="center"/>
    </xf>
    <xf numFmtId="0" fontId="3" fillId="2" borderId="1" xfId="0" applyFont="1" applyFill="1" applyBorder="1" applyAlignment="1">
      <alignment horizontal="left" vertical="center" wrapText="1"/>
    </xf>
    <xf numFmtId="0" fontId="8" fillId="4" borderId="1" xfId="0" applyFont="1" applyFill="1" applyBorder="1" applyAlignment="1">
      <alignment horizontal="left" vertical="center"/>
    </xf>
    <xf numFmtId="0" fontId="9" fillId="0" borderId="0" xfId="0" applyFont="1" applyAlignment="1">
      <alignment horizontal="left" vertical="top" wrapText="1"/>
    </xf>
    <xf numFmtId="177" fontId="8" fillId="6" borderId="1" xfId="0" applyNumberFormat="1" applyFont="1" applyFill="1" applyBorder="1" applyAlignment="1">
      <alignment horizontal="center" vertical="center" wrapText="1"/>
    </xf>
    <xf numFmtId="176" fontId="8" fillId="6" borderId="1" xfId="0" applyNumberFormat="1" applyFont="1" applyFill="1" applyBorder="1" applyAlignment="1">
      <alignment horizontal="right" vertical="center"/>
    </xf>
    <xf numFmtId="2" fontId="8" fillId="6" borderId="1" xfId="0" applyNumberFormat="1" applyFont="1" applyFill="1" applyBorder="1" applyAlignment="1">
      <alignment horizontal="right" vertical="center"/>
    </xf>
    <xf numFmtId="0" fontId="8" fillId="6" borderId="1" xfId="0" applyFont="1" applyFill="1" applyBorder="1" applyAlignment="1">
      <alignment horizontal="center" vertical="center" wrapText="1"/>
    </xf>
  </cellXfs>
  <cellStyles count="1">
    <cellStyle name="標準" xfId="0" builtinId="0"/>
  </cellStyles>
  <dxfs count="3">
    <dxf>
      <fill>
        <patternFill patternType="solid">
          <fgColor rgb="FFFCE4E4"/>
          <bgColor rgb="FFFCE4E4"/>
        </patternFill>
      </fill>
    </dxf>
    <dxf>
      <fill>
        <patternFill patternType="solid">
          <fgColor rgb="FFFCE4E4"/>
          <bgColor rgb="FFFCE4E4"/>
        </patternFill>
      </fill>
    </dxf>
    <dxf>
      <fill>
        <patternFill patternType="solid">
          <fgColor rgb="FFFCE4E4"/>
          <bgColor rgb="FFFCE4E4"/>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81"/>
  <sheetViews>
    <sheetView showGridLines="0" tabSelected="1" workbookViewId="0"/>
  </sheetViews>
  <sheetFormatPr defaultRowHeight="13"/>
  <cols>
    <col min="1" max="1" width="3" customWidth="1"/>
    <col min="2" max="2" width="6" customWidth="1"/>
    <col min="3" max="3" width="22" customWidth="1"/>
    <col min="4" max="4" width="36" customWidth="1"/>
    <col min="5" max="5" width="21" customWidth="1"/>
    <col min="6" max="6" width="3" customWidth="1"/>
  </cols>
  <sheetData>
    <row r="2" spans="2:5">
      <c r="B2" s="32" t="s">
        <v>0</v>
      </c>
      <c r="C2" s="28"/>
      <c r="D2" s="28"/>
      <c r="E2" s="28"/>
    </row>
    <row r="3" spans="2:5" ht="14" customHeight="1">
      <c r="B3" s="27" t="s">
        <v>1</v>
      </c>
      <c r="C3" s="28"/>
      <c r="D3" s="28"/>
      <c r="E3" s="28"/>
    </row>
    <row r="4" spans="2:5" ht="14" customHeight="1">
      <c r="B4" s="28"/>
      <c r="C4" s="28"/>
      <c r="D4" s="28"/>
      <c r="E4" s="28"/>
    </row>
    <row r="6" spans="2:5">
      <c r="B6" s="48" t="s">
        <v>2</v>
      </c>
      <c r="C6" s="30"/>
      <c r="D6" s="30"/>
      <c r="E6" s="31"/>
    </row>
    <row r="7" spans="2:5" ht="20" customHeight="1">
      <c r="B7" s="1" t="s">
        <v>3</v>
      </c>
      <c r="C7" s="1" t="s">
        <v>4</v>
      </c>
      <c r="D7" s="1" t="s">
        <v>5</v>
      </c>
      <c r="E7" s="1" t="s">
        <v>6</v>
      </c>
    </row>
    <row r="8" spans="2:5" ht="18" customHeight="1">
      <c r="B8" s="2">
        <v>1</v>
      </c>
      <c r="C8" s="3"/>
      <c r="D8" s="3"/>
      <c r="E8" s="4" t="str">
        <f t="shared" ref="E8:E37" si="0">IF($C8="","",IFERROR(INDEX($E$42:$E$43,MATCH($D8,$C$42:$C$43,0)),"※区分未選択"))</f>
        <v/>
      </c>
    </row>
    <row r="9" spans="2:5" ht="18" customHeight="1">
      <c r="B9" s="2">
        <v>2</v>
      </c>
      <c r="C9" s="3"/>
      <c r="D9" s="3"/>
      <c r="E9" s="4" t="str">
        <f t="shared" si="0"/>
        <v/>
      </c>
    </row>
    <row r="10" spans="2:5" ht="18" customHeight="1">
      <c r="B10" s="2">
        <v>3</v>
      </c>
      <c r="C10" s="3"/>
      <c r="D10" s="3"/>
      <c r="E10" s="4" t="str">
        <f t="shared" si="0"/>
        <v/>
      </c>
    </row>
    <row r="11" spans="2:5" ht="18" customHeight="1">
      <c r="B11" s="2">
        <v>4</v>
      </c>
      <c r="C11" s="3"/>
      <c r="D11" s="3"/>
      <c r="E11" s="4" t="str">
        <f t="shared" si="0"/>
        <v/>
      </c>
    </row>
    <row r="12" spans="2:5" ht="18" customHeight="1">
      <c r="B12" s="2">
        <v>5</v>
      </c>
      <c r="C12" s="3"/>
      <c r="D12" s="3"/>
      <c r="E12" s="4" t="str">
        <f t="shared" si="0"/>
        <v/>
      </c>
    </row>
    <row r="13" spans="2:5" ht="18" customHeight="1">
      <c r="B13" s="2">
        <v>6</v>
      </c>
      <c r="C13" s="3"/>
      <c r="D13" s="3"/>
      <c r="E13" s="4" t="str">
        <f t="shared" si="0"/>
        <v/>
      </c>
    </row>
    <row r="14" spans="2:5" ht="18" customHeight="1">
      <c r="B14" s="2">
        <v>7</v>
      </c>
      <c r="C14" s="3"/>
      <c r="D14" s="3"/>
      <c r="E14" s="4" t="str">
        <f t="shared" si="0"/>
        <v/>
      </c>
    </row>
    <row r="15" spans="2:5" ht="18" customHeight="1">
      <c r="B15" s="2">
        <v>8</v>
      </c>
      <c r="C15" s="3"/>
      <c r="D15" s="3"/>
      <c r="E15" s="4" t="str">
        <f t="shared" si="0"/>
        <v/>
      </c>
    </row>
    <row r="16" spans="2:5" ht="18" customHeight="1">
      <c r="B16" s="2">
        <v>9</v>
      </c>
      <c r="C16" s="3"/>
      <c r="D16" s="3"/>
      <c r="E16" s="4" t="str">
        <f t="shared" si="0"/>
        <v/>
      </c>
    </row>
    <row r="17" spans="2:5" ht="18" customHeight="1">
      <c r="B17" s="2">
        <v>10</v>
      </c>
      <c r="C17" s="3"/>
      <c r="D17" s="3"/>
      <c r="E17" s="4" t="str">
        <f t="shared" si="0"/>
        <v/>
      </c>
    </row>
    <row r="18" spans="2:5" ht="18" customHeight="1">
      <c r="B18" s="2">
        <v>11</v>
      </c>
      <c r="C18" s="3"/>
      <c r="D18" s="3"/>
      <c r="E18" s="4" t="str">
        <f t="shared" si="0"/>
        <v/>
      </c>
    </row>
    <row r="19" spans="2:5" ht="18" customHeight="1">
      <c r="B19" s="2">
        <v>12</v>
      </c>
      <c r="C19" s="3"/>
      <c r="D19" s="3"/>
      <c r="E19" s="4" t="str">
        <f t="shared" si="0"/>
        <v/>
      </c>
    </row>
    <row r="20" spans="2:5" ht="18" customHeight="1">
      <c r="B20" s="2">
        <v>13</v>
      </c>
      <c r="C20" s="3"/>
      <c r="D20" s="3"/>
      <c r="E20" s="4" t="str">
        <f t="shared" si="0"/>
        <v/>
      </c>
    </row>
    <row r="21" spans="2:5" ht="18" customHeight="1">
      <c r="B21" s="2">
        <v>14</v>
      </c>
      <c r="C21" s="3"/>
      <c r="D21" s="3"/>
      <c r="E21" s="4" t="str">
        <f t="shared" si="0"/>
        <v/>
      </c>
    </row>
    <row r="22" spans="2:5" ht="18" customHeight="1">
      <c r="B22" s="2">
        <v>15</v>
      </c>
      <c r="C22" s="3"/>
      <c r="D22" s="3"/>
      <c r="E22" s="4" t="str">
        <f t="shared" si="0"/>
        <v/>
      </c>
    </row>
    <row r="23" spans="2:5" ht="18" customHeight="1">
      <c r="B23" s="2">
        <v>16</v>
      </c>
      <c r="C23" s="3"/>
      <c r="D23" s="3"/>
      <c r="E23" s="4" t="str">
        <f t="shared" si="0"/>
        <v/>
      </c>
    </row>
    <row r="24" spans="2:5" ht="18" customHeight="1">
      <c r="B24" s="2">
        <v>17</v>
      </c>
      <c r="C24" s="3"/>
      <c r="D24" s="3"/>
      <c r="E24" s="4" t="str">
        <f t="shared" si="0"/>
        <v/>
      </c>
    </row>
    <row r="25" spans="2:5" ht="18" customHeight="1">
      <c r="B25" s="2">
        <v>18</v>
      </c>
      <c r="C25" s="3"/>
      <c r="D25" s="3"/>
      <c r="E25" s="4" t="str">
        <f t="shared" si="0"/>
        <v/>
      </c>
    </row>
    <row r="26" spans="2:5" ht="18" customHeight="1">
      <c r="B26" s="2">
        <v>19</v>
      </c>
      <c r="C26" s="3"/>
      <c r="D26" s="3"/>
      <c r="E26" s="4" t="str">
        <f t="shared" si="0"/>
        <v/>
      </c>
    </row>
    <row r="27" spans="2:5" ht="18" customHeight="1">
      <c r="B27" s="2">
        <v>20</v>
      </c>
      <c r="C27" s="3"/>
      <c r="D27" s="3"/>
      <c r="E27" s="4" t="str">
        <f t="shared" si="0"/>
        <v/>
      </c>
    </row>
    <row r="28" spans="2:5" ht="18" customHeight="1">
      <c r="B28" s="2">
        <v>21</v>
      </c>
      <c r="C28" s="3"/>
      <c r="D28" s="3"/>
      <c r="E28" s="4" t="str">
        <f t="shared" si="0"/>
        <v/>
      </c>
    </row>
    <row r="29" spans="2:5" ht="18" customHeight="1">
      <c r="B29" s="2">
        <v>22</v>
      </c>
      <c r="C29" s="3"/>
      <c r="D29" s="3"/>
      <c r="E29" s="4" t="str">
        <f t="shared" si="0"/>
        <v/>
      </c>
    </row>
    <row r="30" spans="2:5" ht="18" customHeight="1">
      <c r="B30" s="2">
        <v>23</v>
      </c>
      <c r="C30" s="3"/>
      <c r="D30" s="3"/>
      <c r="E30" s="4" t="str">
        <f t="shared" si="0"/>
        <v/>
      </c>
    </row>
    <row r="31" spans="2:5" ht="18" customHeight="1">
      <c r="B31" s="2">
        <v>24</v>
      </c>
      <c r="C31" s="3"/>
      <c r="D31" s="3"/>
      <c r="E31" s="4" t="str">
        <f t="shared" si="0"/>
        <v/>
      </c>
    </row>
    <row r="32" spans="2:5" ht="18" customHeight="1">
      <c r="B32" s="2">
        <v>25</v>
      </c>
      <c r="C32" s="3"/>
      <c r="D32" s="3"/>
      <c r="E32" s="4" t="str">
        <f t="shared" si="0"/>
        <v/>
      </c>
    </row>
    <row r="33" spans="2:5" ht="18" customHeight="1">
      <c r="B33" s="2">
        <v>26</v>
      </c>
      <c r="C33" s="3"/>
      <c r="D33" s="3"/>
      <c r="E33" s="4" t="str">
        <f t="shared" si="0"/>
        <v/>
      </c>
    </row>
    <row r="34" spans="2:5" ht="18" customHeight="1">
      <c r="B34" s="2">
        <v>27</v>
      </c>
      <c r="C34" s="3"/>
      <c r="D34" s="3"/>
      <c r="E34" s="4" t="str">
        <f t="shared" si="0"/>
        <v/>
      </c>
    </row>
    <row r="35" spans="2:5" ht="18" customHeight="1">
      <c r="B35" s="2">
        <v>28</v>
      </c>
      <c r="C35" s="3"/>
      <c r="D35" s="3"/>
      <c r="E35" s="4" t="str">
        <f t="shared" si="0"/>
        <v/>
      </c>
    </row>
    <row r="36" spans="2:5" ht="18" customHeight="1">
      <c r="B36" s="2">
        <v>29</v>
      </c>
      <c r="C36" s="3"/>
      <c r="D36" s="3"/>
      <c r="E36" s="4" t="str">
        <f t="shared" si="0"/>
        <v/>
      </c>
    </row>
    <row r="37" spans="2:5" ht="18" customHeight="1">
      <c r="B37" s="2">
        <v>30</v>
      </c>
      <c r="C37" s="3"/>
      <c r="D37" s="3"/>
      <c r="E37" s="4" t="str">
        <f t="shared" si="0"/>
        <v/>
      </c>
    </row>
    <row r="40" spans="2:5">
      <c r="B40" s="48" t="s">
        <v>7</v>
      </c>
      <c r="C40" s="30"/>
      <c r="D40" s="30"/>
      <c r="E40" s="31"/>
    </row>
    <row r="41" spans="2:5">
      <c r="C41" s="46" t="s">
        <v>8</v>
      </c>
      <c r="D41" s="31"/>
      <c r="E41" s="1" t="s">
        <v>6</v>
      </c>
    </row>
    <row r="42" spans="2:5">
      <c r="C42" s="47" t="s">
        <v>9</v>
      </c>
      <c r="D42" s="31"/>
      <c r="E42" s="5">
        <v>2400</v>
      </c>
    </row>
    <row r="43" spans="2:5">
      <c r="C43" s="47" t="s">
        <v>10</v>
      </c>
      <c r="D43" s="31"/>
      <c r="E43" s="5">
        <v>1500</v>
      </c>
    </row>
    <row r="45" spans="2:5">
      <c r="B45" s="27" t="s">
        <v>11</v>
      </c>
      <c r="C45" s="28"/>
      <c r="D45" s="28"/>
      <c r="E45" s="28"/>
    </row>
    <row r="46" spans="2:5">
      <c r="B46" s="28"/>
      <c r="C46" s="28"/>
      <c r="D46" s="28"/>
      <c r="E46" s="28"/>
    </row>
    <row r="48" spans="2:5">
      <c r="B48" s="48" t="s">
        <v>12</v>
      </c>
      <c r="C48" s="30"/>
      <c r="D48" s="30"/>
      <c r="E48" s="31"/>
    </row>
    <row r="49" spans="2:5" ht="18" customHeight="1">
      <c r="B49" s="37" t="s">
        <v>13</v>
      </c>
      <c r="C49" s="30"/>
      <c r="D49" s="30"/>
      <c r="E49" s="31"/>
    </row>
    <row r="50" spans="2:5" ht="14" customHeight="1">
      <c r="B50" s="38" t="s">
        <v>14</v>
      </c>
      <c r="C50" s="39"/>
      <c r="D50" s="39"/>
      <c r="E50" s="40"/>
    </row>
    <row r="51" spans="2:5" ht="14" customHeight="1">
      <c r="B51" s="41"/>
      <c r="C51" s="28"/>
      <c r="D51" s="28"/>
      <c r="E51" s="42"/>
    </row>
    <row r="52" spans="2:5" ht="14" customHeight="1">
      <c r="B52" s="43"/>
      <c r="C52" s="44"/>
      <c r="D52" s="44"/>
      <c r="E52" s="45"/>
    </row>
    <row r="54" spans="2:5" ht="18" customHeight="1">
      <c r="B54" s="37" t="s">
        <v>15</v>
      </c>
      <c r="C54" s="30"/>
      <c r="D54" s="30"/>
      <c r="E54" s="31"/>
    </row>
    <row r="55" spans="2:5" ht="14" customHeight="1">
      <c r="B55" s="38" t="s">
        <v>16</v>
      </c>
      <c r="C55" s="39"/>
      <c r="D55" s="39"/>
      <c r="E55" s="40"/>
    </row>
    <row r="56" spans="2:5" ht="14" customHeight="1">
      <c r="B56" s="41"/>
      <c r="C56" s="28"/>
      <c r="D56" s="28"/>
      <c r="E56" s="42"/>
    </row>
    <row r="57" spans="2:5" ht="14" customHeight="1">
      <c r="B57" s="43"/>
      <c r="C57" s="44"/>
      <c r="D57" s="44"/>
      <c r="E57" s="45"/>
    </row>
    <row r="59" spans="2:5" ht="18" customHeight="1">
      <c r="B59" s="37" t="s">
        <v>17</v>
      </c>
      <c r="C59" s="30"/>
      <c r="D59" s="30"/>
      <c r="E59" s="31"/>
    </row>
    <row r="60" spans="2:5" ht="14" customHeight="1">
      <c r="B60" s="38" t="s">
        <v>18</v>
      </c>
      <c r="C60" s="39"/>
      <c r="D60" s="39"/>
      <c r="E60" s="40"/>
    </row>
    <row r="61" spans="2:5" ht="14" customHeight="1">
      <c r="B61" s="41"/>
      <c r="C61" s="28"/>
      <c r="D61" s="28"/>
      <c r="E61" s="42"/>
    </row>
    <row r="62" spans="2:5" ht="14" customHeight="1">
      <c r="B62" s="41"/>
      <c r="C62" s="28"/>
      <c r="D62" s="28"/>
      <c r="E62" s="42"/>
    </row>
    <row r="63" spans="2:5" ht="14" customHeight="1">
      <c r="B63" s="41"/>
      <c r="C63" s="28"/>
      <c r="D63" s="28"/>
      <c r="E63" s="42"/>
    </row>
    <row r="64" spans="2:5" ht="14" customHeight="1">
      <c r="B64" s="41"/>
      <c r="C64" s="28"/>
      <c r="D64" s="28"/>
      <c r="E64" s="42"/>
    </row>
    <row r="65" spans="2:5" ht="14" customHeight="1">
      <c r="B65" s="43"/>
      <c r="C65" s="44"/>
      <c r="D65" s="44"/>
      <c r="E65" s="45"/>
    </row>
    <row r="67" spans="2:5" ht="18" customHeight="1">
      <c r="B67" s="37" t="s">
        <v>19</v>
      </c>
      <c r="C67" s="30"/>
      <c r="D67" s="30"/>
      <c r="E67" s="31"/>
    </row>
    <row r="68" spans="2:5" ht="14" customHeight="1">
      <c r="B68" s="38" t="s">
        <v>20</v>
      </c>
      <c r="C68" s="39"/>
      <c r="D68" s="39"/>
      <c r="E68" s="40"/>
    </row>
    <row r="69" spans="2:5" ht="14" customHeight="1">
      <c r="B69" s="41"/>
      <c r="C69" s="28"/>
      <c r="D69" s="28"/>
      <c r="E69" s="42"/>
    </row>
    <row r="70" spans="2:5" ht="14" customHeight="1">
      <c r="B70" s="41"/>
      <c r="C70" s="28"/>
      <c r="D70" s="28"/>
      <c r="E70" s="42"/>
    </row>
    <row r="71" spans="2:5" ht="14" customHeight="1">
      <c r="B71" s="41"/>
      <c r="C71" s="28"/>
      <c r="D71" s="28"/>
      <c r="E71" s="42"/>
    </row>
    <row r="72" spans="2:5" ht="14" customHeight="1">
      <c r="B72" s="41"/>
      <c r="C72" s="28"/>
      <c r="D72" s="28"/>
      <c r="E72" s="42"/>
    </row>
    <row r="73" spans="2:5" ht="14" customHeight="1">
      <c r="B73" s="41"/>
      <c r="C73" s="28"/>
      <c r="D73" s="28"/>
      <c r="E73" s="42"/>
    </row>
    <row r="74" spans="2:5" ht="14" customHeight="1">
      <c r="B74" s="43"/>
      <c r="C74" s="44"/>
      <c r="D74" s="44"/>
      <c r="E74" s="45"/>
    </row>
    <row r="76" spans="2:5" ht="18" customHeight="1">
      <c r="B76" s="37" t="s">
        <v>21</v>
      </c>
      <c r="C76" s="30"/>
      <c r="D76" s="30"/>
      <c r="E76" s="31"/>
    </row>
    <row r="77" spans="2:5" ht="14" customHeight="1">
      <c r="B77" s="38" t="s">
        <v>70</v>
      </c>
      <c r="C77" s="39"/>
      <c r="D77" s="39"/>
      <c r="E77" s="40"/>
    </row>
    <row r="78" spans="2:5" ht="14" customHeight="1">
      <c r="B78" s="41"/>
      <c r="C78" s="28"/>
      <c r="D78" s="28"/>
      <c r="E78" s="42"/>
    </row>
    <row r="79" spans="2:5" ht="14" customHeight="1">
      <c r="B79" s="41"/>
      <c r="C79" s="28"/>
      <c r="D79" s="28"/>
      <c r="E79" s="42"/>
    </row>
    <row r="80" spans="2:5" ht="14" customHeight="1">
      <c r="B80" s="41"/>
      <c r="C80" s="28"/>
      <c r="D80" s="28"/>
      <c r="E80" s="42"/>
    </row>
    <row r="81" spans="2:5" ht="14" customHeight="1">
      <c r="B81" s="43"/>
      <c r="C81" s="44"/>
      <c r="D81" s="44"/>
      <c r="E81" s="45"/>
    </row>
  </sheetData>
  <mergeCells count="19">
    <mergeCell ref="B3:E4"/>
    <mergeCell ref="B6:E6"/>
    <mergeCell ref="C42:D42"/>
    <mergeCell ref="B2:E2"/>
    <mergeCell ref="B67:E67"/>
    <mergeCell ref="B45:E46"/>
    <mergeCell ref="B77:E81"/>
    <mergeCell ref="B55:E57"/>
    <mergeCell ref="B68:E74"/>
    <mergeCell ref="B76:E76"/>
    <mergeCell ref="C41:D41"/>
    <mergeCell ref="B54:E54"/>
    <mergeCell ref="B59:E59"/>
    <mergeCell ref="B50:E52"/>
    <mergeCell ref="C43:D43"/>
    <mergeCell ref="B60:E65"/>
    <mergeCell ref="B48:E48"/>
    <mergeCell ref="B40:E40"/>
    <mergeCell ref="B49:E49"/>
  </mergeCells>
  <phoneticPr fontId="10"/>
  <dataValidations count="1">
    <dataValidation type="list" allowBlank="1" showErrorMessage="1" errorTitle="区分" error="プルダウンから選択してください。" sqref="D8:D37" xr:uid="{00000000-0002-0000-0000-000000000000}">
      <formula1>区分リスト</formula1>
    </dataValidation>
  </dataValidations>
  <pageMargins left="0.4" right="0.4" top="1" bottom="1" header="0.5" footer="0.5"/>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513"/>
  <sheetViews>
    <sheetView showGridLines="0" zoomScale="55" workbookViewId="0">
      <pane ySplit="12" topLeftCell="A13" activePane="bottomLeft" state="frozen"/>
      <selection pane="bottomLeft"/>
    </sheetView>
  </sheetViews>
  <sheetFormatPr defaultRowHeight="13"/>
  <cols>
    <col min="1" max="1" width="6" customWidth="1"/>
    <col min="2" max="2" width="13" customWidth="1"/>
    <col min="3" max="3" width="6" customWidth="1"/>
    <col min="4" max="4" width="16" customWidth="1"/>
    <col min="5" max="5" width="11" customWidth="1"/>
    <col min="6" max="6" width="46" customWidth="1"/>
    <col min="7" max="7" width="30" customWidth="1"/>
    <col min="8" max="8" width="13" customWidth="1"/>
    <col min="9" max="9" width="14" customWidth="1"/>
    <col min="10" max="10" width="26" customWidth="1"/>
  </cols>
  <sheetData>
    <row r="2" spans="1:10">
      <c r="A2" s="32" t="s">
        <v>22</v>
      </c>
      <c r="B2" s="28"/>
      <c r="C2" s="28"/>
      <c r="D2" s="28"/>
      <c r="E2" s="28"/>
      <c r="F2" s="28"/>
      <c r="G2" s="28"/>
      <c r="H2" s="28"/>
      <c r="I2" s="28"/>
      <c r="J2" s="28"/>
    </row>
    <row r="3" spans="1:10" ht="15" customHeight="1">
      <c r="A3" s="27" t="s">
        <v>23</v>
      </c>
      <c r="B3" s="28"/>
      <c r="C3" s="28"/>
      <c r="D3" s="28"/>
      <c r="E3" s="28"/>
      <c r="F3" s="28"/>
      <c r="G3" s="28"/>
      <c r="H3" s="28"/>
      <c r="I3" s="28"/>
      <c r="J3" s="28"/>
    </row>
    <row r="4" spans="1:10" ht="15" customHeight="1">
      <c r="A4" s="28"/>
      <c r="B4" s="28"/>
      <c r="C4" s="28"/>
      <c r="D4" s="28"/>
      <c r="E4" s="28"/>
      <c r="F4" s="28"/>
      <c r="G4" s="28"/>
      <c r="H4" s="28"/>
      <c r="I4" s="28"/>
      <c r="J4" s="28"/>
    </row>
    <row r="6" spans="1:10">
      <c r="A6" s="29" t="s">
        <v>24</v>
      </c>
      <c r="B6" s="30"/>
      <c r="C6" s="31"/>
      <c r="D6" s="36"/>
      <c r="E6" s="30"/>
      <c r="F6" s="30"/>
      <c r="G6" s="30"/>
      <c r="H6" s="30"/>
      <c r="I6" s="30"/>
      <c r="J6" s="31"/>
    </row>
    <row r="7" spans="1:10">
      <c r="A7" s="29" t="s">
        <v>25</v>
      </c>
      <c r="B7" s="30"/>
      <c r="C7" s="31"/>
      <c r="D7" s="36"/>
      <c r="E7" s="30"/>
      <c r="F7" s="30"/>
      <c r="G7" s="30"/>
      <c r="H7" s="30"/>
      <c r="I7" s="30"/>
      <c r="J7" s="31"/>
    </row>
    <row r="8" spans="1:10">
      <c r="A8" s="29" t="s">
        <v>26</v>
      </c>
      <c r="B8" s="30"/>
      <c r="C8" s="31"/>
      <c r="D8" s="33"/>
      <c r="E8" s="31"/>
      <c r="F8" s="34" t="s">
        <v>27</v>
      </c>
      <c r="G8" s="28"/>
      <c r="H8" s="28"/>
      <c r="I8" s="28"/>
      <c r="J8" s="28"/>
    </row>
    <row r="9" spans="1:10">
      <c r="A9" s="29" t="s">
        <v>28</v>
      </c>
      <c r="B9" s="30"/>
      <c r="C9" s="31"/>
      <c r="D9" s="33"/>
      <c r="E9" s="31"/>
      <c r="F9" s="34" t="s">
        <v>29</v>
      </c>
      <c r="G9" s="28"/>
      <c r="H9" s="28"/>
      <c r="I9" s="28"/>
      <c r="J9" s="28"/>
    </row>
    <row r="11" spans="1:10" ht="28" customHeight="1">
      <c r="A11" s="27" t="s">
        <v>30</v>
      </c>
      <c r="B11" s="28"/>
      <c r="C11" s="28"/>
      <c r="D11" s="28"/>
      <c r="E11" s="28"/>
      <c r="F11" s="28"/>
      <c r="G11" s="28"/>
      <c r="H11" s="28"/>
      <c r="I11" s="28"/>
      <c r="J11" s="28"/>
    </row>
    <row r="12" spans="1:10" ht="32" customHeight="1">
      <c r="A12" s="1" t="s">
        <v>3</v>
      </c>
      <c r="B12" s="1" t="s">
        <v>31</v>
      </c>
      <c r="C12" s="1" t="s">
        <v>32</v>
      </c>
      <c r="D12" s="1" t="s">
        <v>33</v>
      </c>
      <c r="E12" s="1" t="s">
        <v>34</v>
      </c>
      <c r="F12" s="1" t="s">
        <v>35</v>
      </c>
      <c r="G12" s="1" t="s">
        <v>36</v>
      </c>
      <c r="H12" s="1" t="s">
        <v>37</v>
      </c>
      <c r="I12" s="1" t="s">
        <v>38</v>
      </c>
      <c r="J12" s="1" t="s">
        <v>39</v>
      </c>
    </row>
    <row r="13" spans="1:10" ht="19" customHeight="1">
      <c r="A13" s="8" t="str">
        <f>IF($B13="","",COUNTA($B$13:$B13))</f>
        <v/>
      </c>
      <c r="B13" s="6"/>
      <c r="C13" s="9" t="str">
        <f t="shared" ref="C13:C76" si="0">IF($B13="","",IF(NOT(ISNUMBER($B13)),"？",CHOOSE(WEEKDAY($B13,1),"日","月","火","水","木","金","土")))</f>
        <v/>
      </c>
      <c r="D13" s="3"/>
      <c r="E13" s="10"/>
      <c r="F13" s="11"/>
      <c r="G13" s="12" t="str">
        <f>IF($D13="","",IFERROR(INDEX(従事者登録!$D$8:$D$37,MATCH($D13,従事者登録!$C$8:$C$37,0))&amp;"","※未登録"))</f>
        <v/>
      </c>
      <c r="H13" s="4" t="str">
        <f>IF($D13="","",IFERROR(INDEX(従事者登録!$E$8:$E$37,MATCH($D13,従事者登録!$C$8:$C$37,0)),""))</f>
        <v/>
      </c>
      <c r="I13" s="4" t="str">
        <f t="shared" ref="I13:I76" si="1">IF(OR($E13="",N($H13)=0),"",ROUNDDOWN($E13*$H13,0))</f>
        <v/>
      </c>
      <c r="J13" s="13" t="str">
        <f t="shared" ref="J13:J76" si="2">IF($B13="","",IF(NOT(ISNUMBER($B13)),"日付を日付形式でご記入ください",IF($D13="","氏名を入力してください",IF($G13="※未登録","氏名が従事者登録にありません",IF(NOT(ISNUMBER($H13)),"従事者登録の区分が未選択です",IF($E13="","従事時間を入力してください",IF(OR(NOT(ISNUMBER($E13)),$E13&lt;=0),"従事時間をご確認ください",IF($F13="","業務内容を入力してください",IF(AND($D$8&lt;&gt;"",$B13&lt;$D$8),"事業実施期間より前の日付です",IF(AND($D$9&lt;&gt;"",$B13&gt;$D$9),"事業実施期間より後の日付です",IF(SUMIFS($E$13:$E$512,$B$13:$B$512,$B13,$D$13:$D$512,$D13)&gt;24,"同じ日の合計が24時間を超えています",IF(COUNTIFS($B$13:$B$512,$B13,$D$13:$D$512,$D13,$F$13:$F$512,$F13)&gt;1,"同じ内容の行が重複しています","OK"))))))))))))</f>
        <v/>
      </c>
    </row>
    <row r="14" spans="1:10" ht="19" customHeight="1">
      <c r="A14" s="8" t="str">
        <f>IF($B14="","",COUNTA($B$13:$B14))</f>
        <v/>
      </c>
      <c r="B14" s="6"/>
      <c r="C14" s="9" t="str">
        <f t="shared" si="0"/>
        <v/>
      </c>
      <c r="D14" s="3"/>
      <c r="E14" s="10"/>
      <c r="F14" s="11"/>
      <c r="G14" s="12" t="str">
        <f>IF($D14="","",IFERROR(INDEX(従事者登録!$D$8:$D$37,MATCH($D14,従事者登録!$C$8:$C$37,0))&amp;"","※未登録"))</f>
        <v/>
      </c>
      <c r="H14" s="4" t="str">
        <f>IF($D14="","",IFERROR(INDEX(従事者登録!$E$8:$E$37,MATCH($D14,従事者登録!$C$8:$C$37,0)),""))</f>
        <v/>
      </c>
      <c r="I14" s="4" t="str">
        <f t="shared" si="1"/>
        <v/>
      </c>
      <c r="J14" s="13" t="str">
        <f t="shared" si="2"/>
        <v/>
      </c>
    </row>
    <row r="15" spans="1:10" ht="19" customHeight="1">
      <c r="A15" s="8" t="str">
        <f>IF($B15="","",COUNTA($B$13:$B15))</f>
        <v/>
      </c>
      <c r="B15" s="6"/>
      <c r="C15" s="9" t="str">
        <f t="shared" si="0"/>
        <v/>
      </c>
      <c r="D15" s="3"/>
      <c r="E15" s="10"/>
      <c r="F15" s="11"/>
      <c r="G15" s="12" t="str">
        <f>IF($D15="","",IFERROR(INDEX(従事者登録!$D$8:$D$37,MATCH($D15,従事者登録!$C$8:$C$37,0))&amp;"","※未登録"))</f>
        <v/>
      </c>
      <c r="H15" s="4" t="str">
        <f>IF($D15="","",IFERROR(INDEX(従事者登録!$E$8:$E$37,MATCH($D15,従事者登録!$C$8:$C$37,0)),""))</f>
        <v/>
      </c>
      <c r="I15" s="4" t="str">
        <f t="shared" si="1"/>
        <v/>
      </c>
      <c r="J15" s="13" t="str">
        <f t="shared" si="2"/>
        <v/>
      </c>
    </row>
    <row r="16" spans="1:10" ht="19" customHeight="1">
      <c r="A16" s="8" t="str">
        <f>IF($B16="","",COUNTA($B$13:$B16))</f>
        <v/>
      </c>
      <c r="B16" s="6"/>
      <c r="C16" s="9" t="str">
        <f t="shared" si="0"/>
        <v/>
      </c>
      <c r="D16" s="3"/>
      <c r="E16" s="10"/>
      <c r="F16" s="11"/>
      <c r="G16" s="12" t="str">
        <f>IF($D16="","",IFERROR(INDEX(従事者登録!$D$8:$D$37,MATCH($D16,従事者登録!$C$8:$C$37,0))&amp;"","※未登録"))</f>
        <v/>
      </c>
      <c r="H16" s="4" t="str">
        <f>IF($D16="","",IFERROR(INDEX(従事者登録!$E$8:$E$37,MATCH($D16,従事者登録!$C$8:$C$37,0)),""))</f>
        <v/>
      </c>
      <c r="I16" s="4" t="str">
        <f t="shared" si="1"/>
        <v/>
      </c>
      <c r="J16" s="13" t="str">
        <f t="shared" si="2"/>
        <v/>
      </c>
    </row>
    <row r="17" spans="1:10" ht="19" customHeight="1">
      <c r="A17" s="8" t="str">
        <f>IF($B17="","",COUNTA($B$13:$B17))</f>
        <v/>
      </c>
      <c r="B17" s="6"/>
      <c r="C17" s="9" t="str">
        <f t="shared" si="0"/>
        <v/>
      </c>
      <c r="D17" s="3"/>
      <c r="E17" s="10"/>
      <c r="F17" s="11"/>
      <c r="G17" s="12" t="str">
        <f>IF($D17="","",IFERROR(INDEX(従事者登録!$D$8:$D$37,MATCH($D17,従事者登録!$C$8:$C$37,0))&amp;"","※未登録"))</f>
        <v/>
      </c>
      <c r="H17" s="4" t="str">
        <f>IF($D17="","",IFERROR(INDEX(従事者登録!$E$8:$E$37,MATCH($D17,従事者登録!$C$8:$C$37,0)),""))</f>
        <v/>
      </c>
      <c r="I17" s="4" t="str">
        <f t="shared" si="1"/>
        <v/>
      </c>
      <c r="J17" s="13" t="str">
        <f t="shared" si="2"/>
        <v/>
      </c>
    </row>
    <row r="18" spans="1:10" ht="19" customHeight="1">
      <c r="A18" s="8" t="str">
        <f>IF($B18="","",COUNTA($B$13:$B18))</f>
        <v/>
      </c>
      <c r="B18" s="6"/>
      <c r="C18" s="9" t="str">
        <f t="shared" si="0"/>
        <v/>
      </c>
      <c r="D18" s="3"/>
      <c r="E18" s="10"/>
      <c r="F18" s="11"/>
      <c r="G18" s="12" t="str">
        <f>IF($D18="","",IFERROR(INDEX(従事者登録!$D$8:$D$37,MATCH($D18,従事者登録!$C$8:$C$37,0))&amp;"","※未登録"))</f>
        <v/>
      </c>
      <c r="H18" s="4" t="str">
        <f>IF($D18="","",IFERROR(INDEX(従事者登録!$E$8:$E$37,MATCH($D18,従事者登録!$C$8:$C$37,0)),""))</f>
        <v/>
      </c>
      <c r="I18" s="4" t="str">
        <f t="shared" si="1"/>
        <v/>
      </c>
      <c r="J18" s="13" t="str">
        <f t="shared" si="2"/>
        <v/>
      </c>
    </row>
    <row r="19" spans="1:10" ht="19" customHeight="1">
      <c r="A19" s="8" t="str">
        <f>IF($B19="","",COUNTA($B$13:$B19))</f>
        <v/>
      </c>
      <c r="B19" s="6"/>
      <c r="C19" s="9" t="str">
        <f t="shared" si="0"/>
        <v/>
      </c>
      <c r="D19" s="3"/>
      <c r="E19" s="10"/>
      <c r="F19" s="11"/>
      <c r="G19" s="12" t="str">
        <f>IF($D19="","",IFERROR(INDEX(従事者登録!$D$8:$D$37,MATCH($D19,従事者登録!$C$8:$C$37,0))&amp;"","※未登録"))</f>
        <v/>
      </c>
      <c r="H19" s="4" t="str">
        <f>IF($D19="","",IFERROR(INDEX(従事者登録!$E$8:$E$37,MATCH($D19,従事者登録!$C$8:$C$37,0)),""))</f>
        <v/>
      </c>
      <c r="I19" s="4" t="str">
        <f t="shared" si="1"/>
        <v/>
      </c>
      <c r="J19" s="13" t="str">
        <f t="shared" si="2"/>
        <v/>
      </c>
    </row>
    <row r="20" spans="1:10" ht="19" customHeight="1">
      <c r="A20" s="8" t="str">
        <f>IF($B20="","",COUNTA($B$13:$B20))</f>
        <v/>
      </c>
      <c r="B20" s="6"/>
      <c r="C20" s="9" t="str">
        <f t="shared" si="0"/>
        <v/>
      </c>
      <c r="D20" s="3"/>
      <c r="E20" s="10"/>
      <c r="F20" s="11"/>
      <c r="G20" s="12" t="str">
        <f>IF($D20="","",IFERROR(INDEX(従事者登録!$D$8:$D$37,MATCH($D20,従事者登録!$C$8:$C$37,0))&amp;"","※未登録"))</f>
        <v/>
      </c>
      <c r="H20" s="4" t="str">
        <f>IF($D20="","",IFERROR(INDEX(従事者登録!$E$8:$E$37,MATCH($D20,従事者登録!$C$8:$C$37,0)),""))</f>
        <v/>
      </c>
      <c r="I20" s="4" t="str">
        <f t="shared" si="1"/>
        <v/>
      </c>
      <c r="J20" s="13" t="str">
        <f t="shared" si="2"/>
        <v/>
      </c>
    </row>
    <row r="21" spans="1:10" ht="19" customHeight="1">
      <c r="A21" s="8" t="str">
        <f>IF($B21="","",COUNTA($B$13:$B21))</f>
        <v/>
      </c>
      <c r="B21" s="6"/>
      <c r="C21" s="9" t="str">
        <f t="shared" si="0"/>
        <v/>
      </c>
      <c r="D21" s="3"/>
      <c r="E21" s="10"/>
      <c r="F21" s="11"/>
      <c r="G21" s="12" t="str">
        <f>IF($D21="","",IFERROR(INDEX(従事者登録!$D$8:$D$37,MATCH($D21,従事者登録!$C$8:$C$37,0))&amp;"","※未登録"))</f>
        <v/>
      </c>
      <c r="H21" s="4" t="str">
        <f>IF($D21="","",IFERROR(INDEX(従事者登録!$E$8:$E$37,MATCH($D21,従事者登録!$C$8:$C$37,0)),""))</f>
        <v/>
      </c>
      <c r="I21" s="4" t="str">
        <f t="shared" si="1"/>
        <v/>
      </c>
      <c r="J21" s="13" t="str">
        <f t="shared" si="2"/>
        <v/>
      </c>
    </row>
    <row r="22" spans="1:10" ht="19" customHeight="1">
      <c r="A22" s="8" t="str">
        <f>IF($B22="","",COUNTA($B$13:$B22))</f>
        <v/>
      </c>
      <c r="B22" s="6"/>
      <c r="C22" s="9" t="str">
        <f t="shared" si="0"/>
        <v/>
      </c>
      <c r="D22" s="3"/>
      <c r="E22" s="10"/>
      <c r="F22" s="11"/>
      <c r="G22" s="12" t="str">
        <f>IF($D22="","",IFERROR(INDEX(従事者登録!$D$8:$D$37,MATCH($D22,従事者登録!$C$8:$C$37,0))&amp;"","※未登録"))</f>
        <v/>
      </c>
      <c r="H22" s="4" t="str">
        <f>IF($D22="","",IFERROR(INDEX(従事者登録!$E$8:$E$37,MATCH($D22,従事者登録!$C$8:$C$37,0)),""))</f>
        <v/>
      </c>
      <c r="I22" s="4" t="str">
        <f t="shared" si="1"/>
        <v/>
      </c>
      <c r="J22" s="13" t="str">
        <f t="shared" si="2"/>
        <v/>
      </c>
    </row>
    <row r="23" spans="1:10" ht="19" customHeight="1">
      <c r="A23" s="8" t="str">
        <f>IF($B23="","",COUNTA($B$13:$B23))</f>
        <v/>
      </c>
      <c r="B23" s="6"/>
      <c r="C23" s="9" t="str">
        <f t="shared" si="0"/>
        <v/>
      </c>
      <c r="D23" s="3"/>
      <c r="E23" s="10"/>
      <c r="F23" s="11"/>
      <c r="G23" s="12" t="str">
        <f>IF($D23="","",IFERROR(INDEX(従事者登録!$D$8:$D$37,MATCH($D23,従事者登録!$C$8:$C$37,0))&amp;"","※未登録"))</f>
        <v/>
      </c>
      <c r="H23" s="4" t="str">
        <f>IF($D23="","",IFERROR(INDEX(従事者登録!$E$8:$E$37,MATCH($D23,従事者登録!$C$8:$C$37,0)),""))</f>
        <v/>
      </c>
      <c r="I23" s="4" t="str">
        <f t="shared" si="1"/>
        <v/>
      </c>
      <c r="J23" s="13" t="str">
        <f t="shared" si="2"/>
        <v/>
      </c>
    </row>
    <row r="24" spans="1:10" ht="19" customHeight="1">
      <c r="A24" s="8" t="str">
        <f>IF($B24="","",COUNTA($B$13:$B24))</f>
        <v/>
      </c>
      <c r="B24" s="6"/>
      <c r="C24" s="9" t="str">
        <f t="shared" si="0"/>
        <v/>
      </c>
      <c r="D24" s="3"/>
      <c r="E24" s="10"/>
      <c r="F24" s="11"/>
      <c r="G24" s="12" t="str">
        <f>IF($D24="","",IFERROR(INDEX(従事者登録!$D$8:$D$37,MATCH($D24,従事者登録!$C$8:$C$37,0))&amp;"","※未登録"))</f>
        <v/>
      </c>
      <c r="H24" s="4" t="str">
        <f>IF($D24="","",IFERROR(INDEX(従事者登録!$E$8:$E$37,MATCH($D24,従事者登録!$C$8:$C$37,0)),""))</f>
        <v/>
      </c>
      <c r="I24" s="4" t="str">
        <f t="shared" si="1"/>
        <v/>
      </c>
      <c r="J24" s="13" t="str">
        <f t="shared" si="2"/>
        <v/>
      </c>
    </row>
    <row r="25" spans="1:10" ht="19" customHeight="1">
      <c r="A25" s="8" t="str">
        <f>IF($B25="","",COUNTA($B$13:$B25))</f>
        <v/>
      </c>
      <c r="B25" s="6"/>
      <c r="C25" s="9" t="str">
        <f t="shared" si="0"/>
        <v/>
      </c>
      <c r="D25" s="3"/>
      <c r="E25" s="10"/>
      <c r="F25" s="11"/>
      <c r="G25" s="12" t="str">
        <f>IF($D25="","",IFERROR(INDEX(従事者登録!$D$8:$D$37,MATCH($D25,従事者登録!$C$8:$C$37,0))&amp;"","※未登録"))</f>
        <v/>
      </c>
      <c r="H25" s="4" t="str">
        <f>IF($D25="","",IFERROR(INDEX(従事者登録!$E$8:$E$37,MATCH($D25,従事者登録!$C$8:$C$37,0)),""))</f>
        <v/>
      </c>
      <c r="I25" s="4" t="str">
        <f t="shared" si="1"/>
        <v/>
      </c>
      <c r="J25" s="13" t="str">
        <f t="shared" si="2"/>
        <v/>
      </c>
    </row>
    <row r="26" spans="1:10" ht="19" customHeight="1">
      <c r="A26" s="8" t="str">
        <f>IF($B26="","",COUNTA($B$13:$B26))</f>
        <v/>
      </c>
      <c r="B26" s="6"/>
      <c r="C26" s="9" t="str">
        <f t="shared" si="0"/>
        <v/>
      </c>
      <c r="D26" s="3"/>
      <c r="E26" s="10"/>
      <c r="F26" s="11"/>
      <c r="G26" s="12" t="str">
        <f>IF($D26="","",IFERROR(INDEX(従事者登録!$D$8:$D$37,MATCH($D26,従事者登録!$C$8:$C$37,0))&amp;"","※未登録"))</f>
        <v/>
      </c>
      <c r="H26" s="4" t="str">
        <f>IF($D26="","",IFERROR(INDEX(従事者登録!$E$8:$E$37,MATCH($D26,従事者登録!$C$8:$C$37,0)),""))</f>
        <v/>
      </c>
      <c r="I26" s="4" t="str">
        <f t="shared" si="1"/>
        <v/>
      </c>
      <c r="J26" s="13" t="str">
        <f t="shared" si="2"/>
        <v/>
      </c>
    </row>
    <row r="27" spans="1:10" ht="19" customHeight="1">
      <c r="A27" s="8" t="str">
        <f>IF($B27="","",COUNTA($B$13:$B27))</f>
        <v/>
      </c>
      <c r="B27" s="6"/>
      <c r="C27" s="9" t="str">
        <f t="shared" si="0"/>
        <v/>
      </c>
      <c r="D27" s="3"/>
      <c r="E27" s="10"/>
      <c r="F27" s="11"/>
      <c r="G27" s="12" t="str">
        <f>IF($D27="","",IFERROR(INDEX(従事者登録!$D$8:$D$37,MATCH($D27,従事者登録!$C$8:$C$37,0))&amp;"","※未登録"))</f>
        <v/>
      </c>
      <c r="H27" s="4" t="str">
        <f>IF($D27="","",IFERROR(INDEX(従事者登録!$E$8:$E$37,MATCH($D27,従事者登録!$C$8:$C$37,0)),""))</f>
        <v/>
      </c>
      <c r="I27" s="4" t="str">
        <f t="shared" si="1"/>
        <v/>
      </c>
      <c r="J27" s="13" t="str">
        <f t="shared" si="2"/>
        <v/>
      </c>
    </row>
    <row r="28" spans="1:10" ht="19" customHeight="1">
      <c r="A28" s="8" t="str">
        <f>IF($B28="","",COUNTA($B$13:$B28))</f>
        <v/>
      </c>
      <c r="B28" s="6"/>
      <c r="C28" s="9" t="str">
        <f t="shared" si="0"/>
        <v/>
      </c>
      <c r="D28" s="3"/>
      <c r="E28" s="10"/>
      <c r="F28" s="11"/>
      <c r="G28" s="12" t="str">
        <f>IF($D28="","",IFERROR(INDEX(従事者登録!$D$8:$D$37,MATCH($D28,従事者登録!$C$8:$C$37,0))&amp;"","※未登録"))</f>
        <v/>
      </c>
      <c r="H28" s="4" t="str">
        <f>IF($D28="","",IFERROR(INDEX(従事者登録!$E$8:$E$37,MATCH($D28,従事者登録!$C$8:$C$37,0)),""))</f>
        <v/>
      </c>
      <c r="I28" s="4" t="str">
        <f t="shared" si="1"/>
        <v/>
      </c>
      <c r="J28" s="13" t="str">
        <f t="shared" si="2"/>
        <v/>
      </c>
    </row>
    <row r="29" spans="1:10" ht="19" customHeight="1">
      <c r="A29" s="8" t="str">
        <f>IF($B29="","",COUNTA($B$13:$B29))</f>
        <v/>
      </c>
      <c r="B29" s="6"/>
      <c r="C29" s="9" t="str">
        <f t="shared" si="0"/>
        <v/>
      </c>
      <c r="D29" s="3"/>
      <c r="E29" s="10"/>
      <c r="F29" s="11"/>
      <c r="G29" s="12" t="str">
        <f>IF($D29="","",IFERROR(INDEX(従事者登録!$D$8:$D$37,MATCH($D29,従事者登録!$C$8:$C$37,0))&amp;"","※未登録"))</f>
        <v/>
      </c>
      <c r="H29" s="4" t="str">
        <f>IF($D29="","",IFERROR(INDEX(従事者登録!$E$8:$E$37,MATCH($D29,従事者登録!$C$8:$C$37,0)),""))</f>
        <v/>
      </c>
      <c r="I29" s="4" t="str">
        <f t="shared" si="1"/>
        <v/>
      </c>
      <c r="J29" s="13" t="str">
        <f t="shared" si="2"/>
        <v/>
      </c>
    </row>
    <row r="30" spans="1:10" ht="19" customHeight="1">
      <c r="A30" s="8" t="str">
        <f>IF($B30="","",COUNTA($B$13:$B30))</f>
        <v/>
      </c>
      <c r="B30" s="6"/>
      <c r="C30" s="9" t="str">
        <f t="shared" si="0"/>
        <v/>
      </c>
      <c r="D30" s="3"/>
      <c r="E30" s="10"/>
      <c r="F30" s="11"/>
      <c r="G30" s="12" t="str">
        <f>IF($D30="","",IFERROR(INDEX(従事者登録!$D$8:$D$37,MATCH($D30,従事者登録!$C$8:$C$37,0))&amp;"","※未登録"))</f>
        <v/>
      </c>
      <c r="H30" s="4" t="str">
        <f>IF($D30="","",IFERROR(INDEX(従事者登録!$E$8:$E$37,MATCH($D30,従事者登録!$C$8:$C$37,0)),""))</f>
        <v/>
      </c>
      <c r="I30" s="4" t="str">
        <f t="shared" si="1"/>
        <v/>
      </c>
      <c r="J30" s="13" t="str">
        <f t="shared" si="2"/>
        <v/>
      </c>
    </row>
    <row r="31" spans="1:10" ht="19" customHeight="1">
      <c r="A31" s="8" t="str">
        <f>IF($B31="","",COUNTA($B$13:$B31))</f>
        <v/>
      </c>
      <c r="B31" s="6"/>
      <c r="C31" s="9" t="str">
        <f t="shared" si="0"/>
        <v/>
      </c>
      <c r="D31" s="3"/>
      <c r="E31" s="10"/>
      <c r="F31" s="11"/>
      <c r="G31" s="12" t="str">
        <f>IF($D31="","",IFERROR(INDEX(従事者登録!$D$8:$D$37,MATCH($D31,従事者登録!$C$8:$C$37,0))&amp;"","※未登録"))</f>
        <v/>
      </c>
      <c r="H31" s="4" t="str">
        <f>IF($D31="","",IFERROR(INDEX(従事者登録!$E$8:$E$37,MATCH($D31,従事者登録!$C$8:$C$37,0)),""))</f>
        <v/>
      </c>
      <c r="I31" s="4" t="str">
        <f t="shared" si="1"/>
        <v/>
      </c>
      <c r="J31" s="13" t="str">
        <f t="shared" si="2"/>
        <v/>
      </c>
    </row>
    <row r="32" spans="1:10" ht="19" customHeight="1">
      <c r="A32" s="8" t="str">
        <f>IF($B32="","",COUNTA($B$13:$B32))</f>
        <v/>
      </c>
      <c r="B32" s="6"/>
      <c r="C32" s="9" t="str">
        <f t="shared" si="0"/>
        <v/>
      </c>
      <c r="D32" s="3"/>
      <c r="E32" s="10"/>
      <c r="F32" s="11"/>
      <c r="G32" s="12" t="str">
        <f>IF($D32="","",IFERROR(INDEX(従事者登録!$D$8:$D$37,MATCH($D32,従事者登録!$C$8:$C$37,0))&amp;"","※未登録"))</f>
        <v/>
      </c>
      <c r="H32" s="4" t="str">
        <f>IF($D32="","",IFERROR(INDEX(従事者登録!$E$8:$E$37,MATCH($D32,従事者登録!$C$8:$C$37,0)),""))</f>
        <v/>
      </c>
      <c r="I32" s="4" t="str">
        <f t="shared" si="1"/>
        <v/>
      </c>
      <c r="J32" s="13" t="str">
        <f t="shared" si="2"/>
        <v/>
      </c>
    </row>
    <row r="33" spans="1:10" ht="19" customHeight="1">
      <c r="A33" s="8" t="str">
        <f>IF($B33="","",COUNTA($B$13:$B33))</f>
        <v/>
      </c>
      <c r="B33" s="6"/>
      <c r="C33" s="9" t="str">
        <f t="shared" si="0"/>
        <v/>
      </c>
      <c r="D33" s="3"/>
      <c r="E33" s="10"/>
      <c r="F33" s="11"/>
      <c r="G33" s="12" t="str">
        <f>IF($D33="","",IFERROR(INDEX(従事者登録!$D$8:$D$37,MATCH($D33,従事者登録!$C$8:$C$37,0))&amp;"","※未登録"))</f>
        <v/>
      </c>
      <c r="H33" s="4" t="str">
        <f>IF($D33="","",IFERROR(INDEX(従事者登録!$E$8:$E$37,MATCH($D33,従事者登録!$C$8:$C$37,0)),""))</f>
        <v/>
      </c>
      <c r="I33" s="4" t="str">
        <f t="shared" si="1"/>
        <v/>
      </c>
      <c r="J33" s="13" t="str">
        <f t="shared" si="2"/>
        <v/>
      </c>
    </row>
    <row r="34" spans="1:10" ht="19" customHeight="1">
      <c r="A34" s="8" t="str">
        <f>IF($B34="","",COUNTA($B$13:$B34))</f>
        <v/>
      </c>
      <c r="B34" s="6"/>
      <c r="C34" s="9" t="str">
        <f t="shared" si="0"/>
        <v/>
      </c>
      <c r="D34" s="3"/>
      <c r="E34" s="10"/>
      <c r="F34" s="11"/>
      <c r="G34" s="12" t="str">
        <f>IF($D34="","",IFERROR(INDEX(従事者登録!$D$8:$D$37,MATCH($D34,従事者登録!$C$8:$C$37,0))&amp;"","※未登録"))</f>
        <v/>
      </c>
      <c r="H34" s="4" t="str">
        <f>IF($D34="","",IFERROR(INDEX(従事者登録!$E$8:$E$37,MATCH($D34,従事者登録!$C$8:$C$37,0)),""))</f>
        <v/>
      </c>
      <c r="I34" s="4" t="str">
        <f t="shared" si="1"/>
        <v/>
      </c>
      <c r="J34" s="13" t="str">
        <f t="shared" si="2"/>
        <v/>
      </c>
    </row>
    <row r="35" spans="1:10" ht="19" customHeight="1">
      <c r="A35" s="8" t="str">
        <f>IF($B35="","",COUNTA($B$13:$B35))</f>
        <v/>
      </c>
      <c r="B35" s="6"/>
      <c r="C35" s="9" t="str">
        <f t="shared" si="0"/>
        <v/>
      </c>
      <c r="D35" s="3"/>
      <c r="E35" s="10"/>
      <c r="F35" s="11"/>
      <c r="G35" s="12" t="str">
        <f>IF($D35="","",IFERROR(INDEX(従事者登録!$D$8:$D$37,MATCH($D35,従事者登録!$C$8:$C$37,0))&amp;"","※未登録"))</f>
        <v/>
      </c>
      <c r="H35" s="4" t="str">
        <f>IF($D35="","",IFERROR(INDEX(従事者登録!$E$8:$E$37,MATCH($D35,従事者登録!$C$8:$C$37,0)),""))</f>
        <v/>
      </c>
      <c r="I35" s="4" t="str">
        <f t="shared" si="1"/>
        <v/>
      </c>
      <c r="J35" s="13" t="str">
        <f t="shared" si="2"/>
        <v/>
      </c>
    </row>
    <row r="36" spans="1:10" ht="19" customHeight="1">
      <c r="A36" s="8" t="str">
        <f>IF($B36="","",COUNTA($B$13:$B36))</f>
        <v/>
      </c>
      <c r="B36" s="6"/>
      <c r="C36" s="9" t="str">
        <f t="shared" si="0"/>
        <v/>
      </c>
      <c r="D36" s="3"/>
      <c r="E36" s="10"/>
      <c r="F36" s="11"/>
      <c r="G36" s="12" t="str">
        <f>IF($D36="","",IFERROR(INDEX(従事者登録!$D$8:$D$37,MATCH($D36,従事者登録!$C$8:$C$37,0))&amp;"","※未登録"))</f>
        <v/>
      </c>
      <c r="H36" s="4" t="str">
        <f>IF($D36="","",IFERROR(INDEX(従事者登録!$E$8:$E$37,MATCH($D36,従事者登録!$C$8:$C$37,0)),""))</f>
        <v/>
      </c>
      <c r="I36" s="4" t="str">
        <f t="shared" si="1"/>
        <v/>
      </c>
      <c r="J36" s="13" t="str">
        <f t="shared" si="2"/>
        <v/>
      </c>
    </row>
    <row r="37" spans="1:10" ht="19" customHeight="1">
      <c r="A37" s="8" t="str">
        <f>IF($B37="","",COUNTA($B$13:$B37))</f>
        <v/>
      </c>
      <c r="B37" s="6"/>
      <c r="C37" s="9" t="str">
        <f t="shared" si="0"/>
        <v/>
      </c>
      <c r="D37" s="3"/>
      <c r="E37" s="10"/>
      <c r="F37" s="11"/>
      <c r="G37" s="12" t="str">
        <f>IF($D37="","",IFERROR(INDEX(従事者登録!$D$8:$D$37,MATCH($D37,従事者登録!$C$8:$C$37,0))&amp;"","※未登録"))</f>
        <v/>
      </c>
      <c r="H37" s="4" t="str">
        <f>IF($D37="","",IFERROR(INDEX(従事者登録!$E$8:$E$37,MATCH($D37,従事者登録!$C$8:$C$37,0)),""))</f>
        <v/>
      </c>
      <c r="I37" s="4" t="str">
        <f t="shared" si="1"/>
        <v/>
      </c>
      <c r="J37" s="13" t="str">
        <f t="shared" si="2"/>
        <v/>
      </c>
    </row>
    <row r="38" spans="1:10" ht="19" customHeight="1">
      <c r="A38" s="8" t="str">
        <f>IF($B38="","",COUNTA($B$13:$B38))</f>
        <v/>
      </c>
      <c r="B38" s="6"/>
      <c r="C38" s="9" t="str">
        <f t="shared" si="0"/>
        <v/>
      </c>
      <c r="D38" s="3"/>
      <c r="E38" s="10"/>
      <c r="F38" s="11"/>
      <c r="G38" s="12" t="str">
        <f>IF($D38="","",IFERROR(INDEX(従事者登録!$D$8:$D$37,MATCH($D38,従事者登録!$C$8:$C$37,0))&amp;"","※未登録"))</f>
        <v/>
      </c>
      <c r="H38" s="4" t="str">
        <f>IF($D38="","",IFERROR(INDEX(従事者登録!$E$8:$E$37,MATCH($D38,従事者登録!$C$8:$C$37,0)),""))</f>
        <v/>
      </c>
      <c r="I38" s="4" t="str">
        <f t="shared" si="1"/>
        <v/>
      </c>
      <c r="J38" s="13" t="str">
        <f t="shared" si="2"/>
        <v/>
      </c>
    </row>
    <row r="39" spans="1:10" ht="19" customHeight="1">
      <c r="A39" s="8" t="str">
        <f>IF($B39="","",COUNTA($B$13:$B39))</f>
        <v/>
      </c>
      <c r="B39" s="6"/>
      <c r="C39" s="9" t="str">
        <f t="shared" si="0"/>
        <v/>
      </c>
      <c r="D39" s="3"/>
      <c r="E39" s="10"/>
      <c r="F39" s="11"/>
      <c r="G39" s="12" t="str">
        <f>IF($D39="","",IFERROR(INDEX(従事者登録!$D$8:$D$37,MATCH($D39,従事者登録!$C$8:$C$37,0))&amp;"","※未登録"))</f>
        <v/>
      </c>
      <c r="H39" s="4" t="str">
        <f>IF($D39="","",IFERROR(INDEX(従事者登録!$E$8:$E$37,MATCH($D39,従事者登録!$C$8:$C$37,0)),""))</f>
        <v/>
      </c>
      <c r="I39" s="4" t="str">
        <f t="shared" si="1"/>
        <v/>
      </c>
      <c r="J39" s="13" t="str">
        <f t="shared" si="2"/>
        <v/>
      </c>
    </row>
    <row r="40" spans="1:10" ht="19" customHeight="1">
      <c r="A40" s="8" t="str">
        <f>IF($B40="","",COUNTA($B$13:$B40))</f>
        <v/>
      </c>
      <c r="B40" s="6"/>
      <c r="C40" s="9" t="str">
        <f t="shared" si="0"/>
        <v/>
      </c>
      <c r="D40" s="3"/>
      <c r="E40" s="10"/>
      <c r="F40" s="11"/>
      <c r="G40" s="12" t="str">
        <f>IF($D40="","",IFERROR(INDEX(従事者登録!$D$8:$D$37,MATCH($D40,従事者登録!$C$8:$C$37,0))&amp;"","※未登録"))</f>
        <v/>
      </c>
      <c r="H40" s="4" t="str">
        <f>IF($D40="","",IFERROR(INDEX(従事者登録!$E$8:$E$37,MATCH($D40,従事者登録!$C$8:$C$37,0)),""))</f>
        <v/>
      </c>
      <c r="I40" s="4" t="str">
        <f t="shared" si="1"/>
        <v/>
      </c>
      <c r="J40" s="13" t="str">
        <f t="shared" si="2"/>
        <v/>
      </c>
    </row>
    <row r="41" spans="1:10" ht="19" customHeight="1">
      <c r="A41" s="8" t="str">
        <f>IF($B41="","",COUNTA($B$13:$B41))</f>
        <v/>
      </c>
      <c r="B41" s="6"/>
      <c r="C41" s="9" t="str">
        <f t="shared" si="0"/>
        <v/>
      </c>
      <c r="D41" s="3"/>
      <c r="E41" s="10"/>
      <c r="F41" s="11"/>
      <c r="G41" s="12" t="str">
        <f>IF($D41="","",IFERROR(INDEX(従事者登録!$D$8:$D$37,MATCH($D41,従事者登録!$C$8:$C$37,0))&amp;"","※未登録"))</f>
        <v/>
      </c>
      <c r="H41" s="4" t="str">
        <f>IF($D41="","",IFERROR(INDEX(従事者登録!$E$8:$E$37,MATCH($D41,従事者登録!$C$8:$C$37,0)),""))</f>
        <v/>
      </c>
      <c r="I41" s="4" t="str">
        <f t="shared" si="1"/>
        <v/>
      </c>
      <c r="J41" s="13" t="str">
        <f t="shared" si="2"/>
        <v/>
      </c>
    </row>
    <row r="42" spans="1:10" ht="19" customHeight="1">
      <c r="A42" s="8" t="str">
        <f>IF($B42="","",COUNTA($B$13:$B42))</f>
        <v/>
      </c>
      <c r="B42" s="6"/>
      <c r="C42" s="9" t="str">
        <f t="shared" si="0"/>
        <v/>
      </c>
      <c r="D42" s="3"/>
      <c r="E42" s="10"/>
      <c r="F42" s="11"/>
      <c r="G42" s="12" t="str">
        <f>IF($D42="","",IFERROR(INDEX(従事者登録!$D$8:$D$37,MATCH($D42,従事者登録!$C$8:$C$37,0))&amp;"","※未登録"))</f>
        <v/>
      </c>
      <c r="H42" s="4" t="str">
        <f>IF($D42="","",IFERROR(INDEX(従事者登録!$E$8:$E$37,MATCH($D42,従事者登録!$C$8:$C$37,0)),""))</f>
        <v/>
      </c>
      <c r="I42" s="4" t="str">
        <f t="shared" si="1"/>
        <v/>
      </c>
      <c r="J42" s="13" t="str">
        <f t="shared" si="2"/>
        <v/>
      </c>
    </row>
    <row r="43" spans="1:10" ht="19" customHeight="1">
      <c r="A43" s="8" t="str">
        <f>IF($B43="","",COUNTA($B$13:$B43))</f>
        <v/>
      </c>
      <c r="B43" s="6"/>
      <c r="C43" s="9" t="str">
        <f t="shared" si="0"/>
        <v/>
      </c>
      <c r="D43" s="3"/>
      <c r="E43" s="10"/>
      <c r="F43" s="11"/>
      <c r="G43" s="12" t="str">
        <f>IF($D43="","",IFERROR(INDEX(従事者登録!$D$8:$D$37,MATCH($D43,従事者登録!$C$8:$C$37,0))&amp;"","※未登録"))</f>
        <v/>
      </c>
      <c r="H43" s="4" t="str">
        <f>IF($D43="","",IFERROR(INDEX(従事者登録!$E$8:$E$37,MATCH($D43,従事者登録!$C$8:$C$37,0)),""))</f>
        <v/>
      </c>
      <c r="I43" s="4" t="str">
        <f t="shared" si="1"/>
        <v/>
      </c>
      <c r="J43" s="13" t="str">
        <f t="shared" si="2"/>
        <v/>
      </c>
    </row>
    <row r="44" spans="1:10" ht="19" customHeight="1">
      <c r="A44" s="8" t="str">
        <f>IF($B44="","",COUNTA($B$13:$B44))</f>
        <v/>
      </c>
      <c r="B44" s="6"/>
      <c r="C44" s="9" t="str">
        <f t="shared" si="0"/>
        <v/>
      </c>
      <c r="D44" s="3"/>
      <c r="E44" s="10"/>
      <c r="F44" s="11"/>
      <c r="G44" s="12" t="str">
        <f>IF($D44="","",IFERROR(INDEX(従事者登録!$D$8:$D$37,MATCH($D44,従事者登録!$C$8:$C$37,0))&amp;"","※未登録"))</f>
        <v/>
      </c>
      <c r="H44" s="4" t="str">
        <f>IF($D44="","",IFERROR(INDEX(従事者登録!$E$8:$E$37,MATCH($D44,従事者登録!$C$8:$C$37,0)),""))</f>
        <v/>
      </c>
      <c r="I44" s="4" t="str">
        <f t="shared" si="1"/>
        <v/>
      </c>
      <c r="J44" s="13" t="str">
        <f t="shared" si="2"/>
        <v/>
      </c>
    </row>
    <row r="45" spans="1:10" ht="19" customHeight="1">
      <c r="A45" s="8" t="str">
        <f>IF($B45="","",COUNTA($B$13:$B45))</f>
        <v/>
      </c>
      <c r="B45" s="6"/>
      <c r="C45" s="9" t="str">
        <f t="shared" si="0"/>
        <v/>
      </c>
      <c r="D45" s="3"/>
      <c r="E45" s="10"/>
      <c r="F45" s="11"/>
      <c r="G45" s="12" t="str">
        <f>IF($D45="","",IFERROR(INDEX(従事者登録!$D$8:$D$37,MATCH($D45,従事者登録!$C$8:$C$37,0))&amp;"","※未登録"))</f>
        <v/>
      </c>
      <c r="H45" s="4" t="str">
        <f>IF($D45="","",IFERROR(INDEX(従事者登録!$E$8:$E$37,MATCH($D45,従事者登録!$C$8:$C$37,0)),""))</f>
        <v/>
      </c>
      <c r="I45" s="4" t="str">
        <f t="shared" si="1"/>
        <v/>
      </c>
      <c r="J45" s="13" t="str">
        <f t="shared" si="2"/>
        <v/>
      </c>
    </row>
    <row r="46" spans="1:10" ht="19" customHeight="1">
      <c r="A46" s="8" t="str">
        <f>IF($B46="","",COUNTA($B$13:$B46))</f>
        <v/>
      </c>
      <c r="B46" s="6"/>
      <c r="C46" s="9" t="str">
        <f t="shared" si="0"/>
        <v/>
      </c>
      <c r="D46" s="3"/>
      <c r="E46" s="10"/>
      <c r="F46" s="11"/>
      <c r="G46" s="12" t="str">
        <f>IF($D46="","",IFERROR(INDEX(従事者登録!$D$8:$D$37,MATCH($D46,従事者登録!$C$8:$C$37,0))&amp;"","※未登録"))</f>
        <v/>
      </c>
      <c r="H46" s="4" t="str">
        <f>IF($D46="","",IFERROR(INDEX(従事者登録!$E$8:$E$37,MATCH($D46,従事者登録!$C$8:$C$37,0)),""))</f>
        <v/>
      </c>
      <c r="I46" s="4" t="str">
        <f t="shared" si="1"/>
        <v/>
      </c>
      <c r="J46" s="13" t="str">
        <f t="shared" si="2"/>
        <v/>
      </c>
    </row>
    <row r="47" spans="1:10" ht="19" customHeight="1">
      <c r="A47" s="8" t="str">
        <f>IF($B47="","",COUNTA($B$13:$B47))</f>
        <v/>
      </c>
      <c r="B47" s="6"/>
      <c r="C47" s="9" t="str">
        <f t="shared" si="0"/>
        <v/>
      </c>
      <c r="D47" s="3"/>
      <c r="E47" s="10"/>
      <c r="F47" s="11"/>
      <c r="G47" s="12" t="str">
        <f>IF($D47="","",IFERROR(INDEX(従事者登録!$D$8:$D$37,MATCH($D47,従事者登録!$C$8:$C$37,0))&amp;"","※未登録"))</f>
        <v/>
      </c>
      <c r="H47" s="4" t="str">
        <f>IF($D47="","",IFERROR(INDEX(従事者登録!$E$8:$E$37,MATCH($D47,従事者登録!$C$8:$C$37,0)),""))</f>
        <v/>
      </c>
      <c r="I47" s="4" t="str">
        <f t="shared" si="1"/>
        <v/>
      </c>
      <c r="J47" s="13" t="str">
        <f t="shared" si="2"/>
        <v/>
      </c>
    </row>
    <row r="48" spans="1:10" ht="19" customHeight="1">
      <c r="A48" s="8" t="str">
        <f>IF($B48="","",COUNTA($B$13:$B48))</f>
        <v/>
      </c>
      <c r="B48" s="6"/>
      <c r="C48" s="9" t="str">
        <f t="shared" si="0"/>
        <v/>
      </c>
      <c r="D48" s="3"/>
      <c r="E48" s="10"/>
      <c r="F48" s="11"/>
      <c r="G48" s="12" t="str">
        <f>IF($D48="","",IFERROR(INDEX(従事者登録!$D$8:$D$37,MATCH($D48,従事者登録!$C$8:$C$37,0))&amp;"","※未登録"))</f>
        <v/>
      </c>
      <c r="H48" s="4" t="str">
        <f>IF($D48="","",IFERROR(INDEX(従事者登録!$E$8:$E$37,MATCH($D48,従事者登録!$C$8:$C$37,0)),""))</f>
        <v/>
      </c>
      <c r="I48" s="4" t="str">
        <f t="shared" si="1"/>
        <v/>
      </c>
      <c r="J48" s="13" t="str">
        <f t="shared" si="2"/>
        <v/>
      </c>
    </row>
    <row r="49" spans="1:10" ht="19" customHeight="1">
      <c r="A49" s="8" t="str">
        <f>IF($B49="","",COUNTA($B$13:$B49))</f>
        <v/>
      </c>
      <c r="B49" s="6"/>
      <c r="C49" s="9" t="str">
        <f t="shared" si="0"/>
        <v/>
      </c>
      <c r="D49" s="3"/>
      <c r="E49" s="10"/>
      <c r="F49" s="11"/>
      <c r="G49" s="12" t="str">
        <f>IF($D49="","",IFERROR(INDEX(従事者登録!$D$8:$D$37,MATCH($D49,従事者登録!$C$8:$C$37,0))&amp;"","※未登録"))</f>
        <v/>
      </c>
      <c r="H49" s="4" t="str">
        <f>IF($D49="","",IFERROR(INDEX(従事者登録!$E$8:$E$37,MATCH($D49,従事者登録!$C$8:$C$37,0)),""))</f>
        <v/>
      </c>
      <c r="I49" s="4" t="str">
        <f t="shared" si="1"/>
        <v/>
      </c>
      <c r="J49" s="13" t="str">
        <f t="shared" si="2"/>
        <v/>
      </c>
    </row>
    <row r="50" spans="1:10" ht="19" customHeight="1">
      <c r="A50" s="8" t="str">
        <f>IF($B50="","",COUNTA($B$13:$B50))</f>
        <v/>
      </c>
      <c r="B50" s="6"/>
      <c r="C50" s="9" t="str">
        <f t="shared" si="0"/>
        <v/>
      </c>
      <c r="D50" s="3"/>
      <c r="E50" s="10"/>
      <c r="F50" s="11"/>
      <c r="G50" s="12" t="str">
        <f>IF($D50="","",IFERROR(INDEX(従事者登録!$D$8:$D$37,MATCH($D50,従事者登録!$C$8:$C$37,0))&amp;"","※未登録"))</f>
        <v/>
      </c>
      <c r="H50" s="4" t="str">
        <f>IF($D50="","",IFERROR(INDEX(従事者登録!$E$8:$E$37,MATCH($D50,従事者登録!$C$8:$C$37,0)),""))</f>
        <v/>
      </c>
      <c r="I50" s="4" t="str">
        <f t="shared" si="1"/>
        <v/>
      </c>
      <c r="J50" s="13" t="str">
        <f t="shared" si="2"/>
        <v/>
      </c>
    </row>
    <row r="51" spans="1:10" ht="19" customHeight="1">
      <c r="A51" s="8" t="str">
        <f>IF($B51="","",COUNTA($B$13:$B51))</f>
        <v/>
      </c>
      <c r="B51" s="6"/>
      <c r="C51" s="9" t="str">
        <f t="shared" si="0"/>
        <v/>
      </c>
      <c r="D51" s="3"/>
      <c r="E51" s="10"/>
      <c r="F51" s="11"/>
      <c r="G51" s="12" t="str">
        <f>IF($D51="","",IFERROR(INDEX(従事者登録!$D$8:$D$37,MATCH($D51,従事者登録!$C$8:$C$37,0))&amp;"","※未登録"))</f>
        <v/>
      </c>
      <c r="H51" s="4" t="str">
        <f>IF($D51="","",IFERROR(INDEX(従事者登録!$E$8:$E$37,MATCH($D51,従事者登録!$C$8:$C$37,0)),""))</f>
        <v/>
      </c>
      <c r="I51" s="4" t="str">
        <f t="shared" si="1"/>
        <v/>
      </c>
      <c r="J51" s="13" t="str">
        <f t="shared" si="2"/>
        <v/>
      </c>
    </row>
    <row r="52" spans="1:10" ht="19" customHeight="1">
      <c r="A52" s="8" t="str">
        <f>IF($B52="","",COUNTA($B$13:$B52))</f>
        <v/>
      </c>
      <c r="B52" s="6"/>
      <c r="C52" s="9" t="str">
        <f t="shared" si="0"/>
        <v/>
      </c>
      <c r="D52" s="3"/>
      <c r="E52" s="10"/>
      <c r="F52" s="11"/>
      <c r="G52" s="12" t="str">
        <f>IF($D52="","",IFERROR(INDEX(従事者登録!$D$8:$D$37,MATCH($D52,従事者登録!$C$8:$C$37,0))&amp;"","※未登録"))</f>
        <v/>
      </c>
      <c r="H52" s="4" t="str">
        <f>IF($D52="","",IFERROR(INDEX(従事者登録!$E$8:$E$37,MATCH($D52,従事者登録!$C$8:$C$37,0)),""))</f>
        <v/>
      </c>
      <c r="I52" s="4" t="str">
        <f t="shared" si="1"/>
        <v/>
      </c>
      <c r="J52" s="13" t="str">
        <f t="shared" si="2"/>
        <v/>
      </c>
    </row>
    <row r="53" spans="1:10" ht="19" customHeight="1">
      <c r="A53" s="8" t="str">
        <f>IF($B53="","",COUNTA($B$13:$B53))</f>
        <v/>
      </c>
      <c r="B53" s="6"/>
      <c r="C53" s="9" t="str">
        <f t="shared" si="0"/>
        <v/>
      </c>
      <c r="D53" s="3"/>
      <c r="E53" s="10"/>
      <c r="F53" s="11"/>
      <c r="G53" s="12" t="str">
        <f>IF($D53="","",IFERROR(INDEX(従事者登録!$D$8:$D$37,MATCH($D53,従事者登録!$C$8:$C$37,0))&amp;"","※未登録"))</f>
        <v/>
      </c>
      <c r="H53" s="4" t="str">
        <f>IF($D53="","",IFERROR(INDEX(従事者登録!$E$8:$E$37,MATCH($D53,従事者登録!$C$8:$C$37,0)),""))</f>
        <v/>
      </c>
      <c r="I53" s="4" t="str">
        <f t="shared" si="1"/>
        <v/>
      </c>
      <c r="J53" s="13" t="str">
        <f t="shared" si="2"/>
        <v/>
      </c>
    </row>
    <row r="54" spans="1:10" ht="19" customHeight="1">
      <c r="A54" s="8" t="str">
        <f>IF($B54="","",COUNTA($B$13:$B54))</f>
        <v/>
      </c>
      <c r="B54" s="6"/>
      <c r="C54" s="9" t="str">
        <f t="shared" si="0"/>
        <v/>
      </c>
      <c r="D54" s="3"/>
      <c r="E54" s="10"/>
      <c r="F54" s="11"/>
      <c r="G54" s="12" t="str">
        <f>IF($D54="","",IFERROR(INDEX(従事者登録!$D$8:$D$37,MATCH($D54,従事者登録!$C$8:$C$37,0))&amp;"","※未登録"))</f>
        <v/>
      </c>
      <c r="H54" s="4" t="str">
        <f>IF($D54="","",IFERROR(INDEX(従事者登録!$E$8:$E$37,MATCH($D54,従事者登録!$C$8:$C$37,0)),""))</f>
        <v/>
      </c>
      <c r="I54" s="4" t="str">
        <f t="shared" si="1"/>
        <v/>
      </c>
      <c r="J54" s="13" t="str">
        <f t="shared" si="2"/>
        <v/>
      </c>
    </row>
    <row r="55" spans="1:10" ht="19" customHeight="1">
      <c r="A55" s="8" t="str">
        <f>IF($B55="","",COUNTA($B$13:$B55))</f>
        <v/>
      </c>
      <c r="B55" s="6"/>
      <c r="C55" s="9" t="str">
        <f t="shared" si="0"/>
        <v/>
      </c>
      <c r="D55" s="3"/>
      <c r="E55" s="10"/>
      <c r="F55" s="11"/>
      <c r="G55" s="12" t="str">
        <f>IF($D55="","",IFERROR(INDEX(従事者登録!$D$8:$D$37,MATCH($D55,従事者登録!$C$8:$C$37,0))&amp;"","※未登録"))</f>
        <v/>
      </c>
      <c r="H55" s="4" t="str">
        <f>IF($D55="","",IFERROR(INDEX(従事者登録!$E$8:$E$37,MATCH($D55,従事者登録!$C$8:$C$37,0)),""))</f>
        <v/>
      </c>
      <c r="I55" s="4" t="str">
        <f t="shared" si="1"/>
        <v/>
      </c>
      <c r="J55" s="13" t="str">
        <f t="shared" si="2"/>
        <v/>
      </c>
    </row>
    <row r="56" spans="1:10" ht="19" customHeight="1">
      <c r="A56" s="8" t="str">
        <f>IF($B56="","",COUNTA($B$13:$B56))</f>
        <v/>
      </c>
      <c r="B56" s="6"/>
      <c r="C56" s="9" t="str">
        <f t="shared" si="0"/>
        <v/>
      </c>
      <c r="D56" s="3"/>
      <c r="E56" s="10"/>
      <c r="F56" s="11"/>
      <c r="G56" s="12" t="str">
        <f>IF($D56="","",IFERROR(INDEX(従事者登録!$D$8:$D$37,MATCH($D56,従事者登録!$C$8:$C$37,0))&amp;"","※未登録"))</f>
        <v/>
      </c>
      <c r="H56" s="4" t="str">
        <f>IF($D56="","",IFERROR(INDEX(従事者登録!$E$8:$E$37,MATCH($D56,従事者登録!$C$8:$C$37,0)),""))</f>
        <v/>
      </c>
      <c r="I56" s="4" t="str">
        <f t="shared" si="1"/>
        <v/>
      </c>
      <c r="J56" s="13" t="str">
        <f t="shared" si="2"/>
        <v/>
      </c>
    </row>
    <row r="57" spans="1:10" ht="19" customHeight="1">
      <c r="A57" s="8" t="str">
        <f>IF($B57="","",COUNTA($B$13:$B57))</f>
        <v/>
      </c>
      <c r="B57" s="6"/>
      <c r="C57" s="9" t="str">
        <f t="shared" si="0"/>
        <v/>
      </c>
      <c r="D57" s="3"/>
      <c r="E57" s="10"/>
      <c r="F57" s="11"/>
      <c r="G57" s="12" t="str">
        <f>IF($D57="","",IFERROR(INDEX(従事者登録!$D$8:$D$37,MATCH($D57,従事者登録!$C$8:$C$37,0))&amp;"","※未登録"))</f>
        <v/>
      </c>
      <c r="H57" s="4" t="str">
        <f>IF($D57="","",IFERROR(INDEX(従事者登録!$E$8:$E$37,MATCH($D57,従事者登録!$C$8:$C$37,0)),""))</f>
        <v/>
      </c>
      <c r="I57" s="4" t="str">
        <f t="shared" si="1"/>
        <v/>
      </c>
      <c r="J57" s="13" t="str">
        <f t="shared" si="2"/>
        <v/>
      </c>
    </row>
    <row r="58" spans="1:10" ht="19" customHeight="1">
      <c r="A58" s="8" t="str">
        <f>IF($B58="","",COUNTA($B$13:$B58))</f>
        <v/>
      </c>
      <c r="B58" s="6"/>
      <c r="C58" s="9" t="str">
        <f t="shared" si="0"/>
        <v/>
      </c>
      <c r="D58" s="3"/>
      <c r="E58" s="10"/>
      <c r="F58" s="11"/>
      <c r="G58" s="12" t="str">
        <f>IF($D58="","",IFERROR(INDEX(従事者登録!$D$8:$D$37,MATCH($D58,従事者登録!$C$8:$C$37,0))&amp;"","※未登録"))</f>
        <v/>
      </c>
      <c r="H58" s="4" t="str">
        <f>IF($D58="","",IFERROR(INDEX(従事者登録!$E$8:$E$37,MATCH($D58,従事者登録!$C$8:$C$37,0)),""))</f>
        <v/>
      </c>
      <c r="I58" s="4" t="str">
        <f t="shared" si="1"/>
        <v/>
      </c>
      <c r="J58" s="13" t="str">
        <f t="shared" si="2"/>
        <v/>
      </c>
    </row>
    <row r="59" spans="1:10" ht="19" customHeight="1">
      <c r="A59" s="8" t="str">
        <f>IF($B59="","",COUNTA($B$13:$B59))</f>
        <v/>
      </c>
      <c r="B59" s="6"/>
      <c r="C59" s="9" t="str">
        <f t="shared" si="0"/>
        <v/>
      </c>
      <c r="D59" s="3"/>
      <c r="E59" s="10"/>
      <c r="F59" s="11"/>
      <c r="G59" s="12" t="str">
        <f>IF($D59="","",IFERROR(INDEX(従事者登録!$D$8:$D$37,MATCH($D59,従事者登録!$C$8:$C$37,0))&amp;"","※未登録"))</f>
        <v/>
      </c>
      <c r="H59" s="4" t="str">
        <f>IF($D59="","",IFERROR(INDEX(従事者登録!$E$8:$E$37,MATCH($D59,従事者登録!$C$8:$C$37,0)),""))</f>
        <v/>
      </c>
      <c r="I59" s="4" t="str">
        <f t="shared" si="1"/>
        <v/>
      </c>
      <c r="J59" s="13" t="str">
        <f t="shared" si="2"/>
        <v/>
      </c>
    </row>
    <row r="60" spans="1:10" ht="19" customHeight="1">
      <c r="A60" s="8" t="str">
        <f>IF($B60="","",COUNTA($B$13:$B60))</f>
        <v/>
      </c>
      <c r="B60" s="6"/>
      <c r="C60" s="9" t="str">
        <f t="shared" si="0"/>
        <v/>
      </c>
      <c r="D60" s="3"/>
      <c r="E60" s="10"/>
      <c r="F60" s="11"/>
      <c r="G60" s="12" t="str">
        <f>IF($D60="","",IFERROR(INDEX(従事者登録!$D$8:$D$37,MATCH($D60,従事者登録!$C$8:$C$37,0))&amp;"","※未登録"))</f>
        <v/>
      </c>
      <c r="H60" s="4" t="str">
        <f>IF($D60="","",IFERROR(INDEX(従事者登録!$E$8:$E$37,MATCH($D60,従事者登録!$C$8:$C$37,0)),""))</f>
        <v/>
      </c>
      <c r="I60" s="4" t="str">
        <f t="shared" si="1"/>
        <v/>
      </c>
      <c r="J60" s="13" t="str">
        <f t="shared" si="2"/>
        <v/>
      </c>
    </row>
    <row r="61" spans="1:10" ht="19" customHeight="1">
      <c r="A61" s="8" t="str">
        <f>IF($B61="","",COUNTA($B$13:$B61))</f>
        <v/>
      </c>
      <c r="B61" s="6"/>
      <c r="C61" s="9" t="str">
        <f t="shared" si="0"/>
        <v/>
      </c>
      <c r="D61" s="3"/>
      <c r="E61" s="10"/>
      <c r="F61" s="11"/>
      <c r="G61" s="12" t="str">
        <f>IF($D61="","",IFERROR(INDEX(従事者登録!$D$8:$D$37,MATCH($D61,従事者登録!$C$8:$C$37,0))&amp;"","※未登録"))</f>
        <v/>
      </c>
      <c r="H61" s="4" t="str">
        <f>IF($D61="","",IFERROR(INDEX(従事者登録!$E$8:$E$37,MATCH($D61,従事者登録!$C$8:$C$37,0)),""))</f>
        <v/>
      </c>
      <c r="I61" s="4" t="str">
        <f t="shared" si="1"/>
        <v/>
      </c>
      <c r="J61" s="13" t="str">
        <f t="shared" si="2"/>
        <v/>
      </c>
    </row>
    <row r="62" spans="1:10" ht="19" customHeight="1">
      <c r="A62" s="8" t="str">
        <f>IF($B62="","",COUNTA($B$13:$B62))</f>
        <v/>
      </c>
      <c r="B62" s="6"/>
      <c r="C62" s="9" t="str">
        <f t="shared" si="0"/>
        <v/>
      </c>
      <c r="D62" s="3"/>
      <c r="E62" s="10"/>
      <c r="F62" s="11"/>
      <c r="G62" s="12" t="str">
        <f>IF($D62="","",IFERROR(INDEX(従事者登録!$D$8:$D$37,MATCH($D62,従事者登録!$C$8:$C$37,0))&amp;"","※未登録"))</f>
        <v/>
      </c>
      <c r="H62" s="4" t="str">
        <f>IF($D62="","",IFERROR(INDEX(従事者登録!$E$8:$E$37,MATCH($D62,従事者登録!$C$8:$C$37,0)),""))</f>
        <v/>
      </c>
      <c r="I62" s="4" t="str">
        <f t="shared" si="1"/>
        <v/>
      </c>
      <c r="J62" s="13" t="str">
        <f t="shared" si="2"/>
        <v/>
      </c>
    </row>
    <row r="63" spans="1:10" ht="19" customHeight="1">
      <c r="A63" s="8" t="str">
        <f>IF($B63="","",COUNTA($B$13:$B63))</f>
        <v/>
      </c>
      <c r="B63" s="6"/>
      <c r="C63" s="9" t="str">
        <f t="shared" si="0"/>
        <v/>
      </c>
      <c r="D63" s="3"/>
      <c r="E63" s="10"/>
      <c r="F63" s="11"/>
      <c r="G63" s="12" t="str">
        <f>IF($D63="","",IFERROR(INDEX(従事者登録!$D$8:$D$37,MATCH($D63,従事者登録!$C$8:$C$37,0))&amp;"","※未登録"))</f>
        <v/>
      </c>
      <c r="H63" s="4" t="str">
        <f>IF($D63="","",IFERROR(INDEX(従事者登録!$E$8:$E$37,MATCH($D63,従事者登録!$C$8:$C$37,0)),""))</f>
        <v/>
      </c>
      <c r="I63" s="4" t="str">
        <f t="shared" si="1"/>
        <v/>
      </c>
      <c r="J63" s="13" t="str">
        <f t="shared" si="2"/>
        <v/>
      </c>
    </row>
    <row r="64" spans="1:10" ht="19" customHeight="1">
      <c r="A64" s="8" t="str">
        <f>IF($B64="","",COUNTA($B$13:$B64))</f>
        <v/>
      </c>
      <c r="B64" s="6"/>
      <c r="C64" s="9" t="str">
        <f t="shared" si="0"/>
        <v/>
      </c>
      <c r="D64" s="3"/>
      <c r="E64" s="10"/>
      <c r="F64" s="11"/>
      <c r="G64" s="12" t="str">
        <f>IF($D64="","",IFERROR(INDEX(従事者登録!$D$8:$D$37,MATCH($D64,従事者登録!$C$8:$C$37,0))&amp;"","※未登録"))</f>
        <v/>
      </c>
      <c r="H64" s="4" t="str">
        <f>IF($D64="","",IFERROR(INDEX(従事者登録!$E$8:$E$37,MATCH($D64,従事者登録!$C$8:$C$37,0)),""))</f>
        <v/>
      </c>
      <c r="I64" s="4" t="str">
        <f t="shared" si="1"/>
        <v/>
      </c>
      <c r="J64" s="13" t="str">
        <f t="shared" si="2"/>
        <v/>
      </c>
    </row>
    <row r="65" spans="1:10" ht="19" customHeight="1">
      <c r="A65" s="8" t="str">
        <f>IF($B65="","",COUNTA($B$13:$B65))</f>
        <v/>
      </c>
      <c r="B65" s="6"/>
      <c r="C65" s="9" t="str">
        <f t="shared" si="0"/>
        <v/>
      </c>
      <c r="D65" s="3"/>
      <c r="E65" s="10"/>
      <c r="F65" s="11"/>
      <c r="G65" s="12" t="str">
        <f>IF($D65="","",IFERROR(INDEX(従事者登録!$D$8:$D$37,MATCH($D65,従事者登録!$C$8:$C$37,0))&amp;"","※未登録"))</f>
        <v/>
      </c>
      <c r="H65" s="4" t="str">
        <f>IF($D65="","",IFERROR(INDEX(従事者登録!$E$8:$E$37,MATCH($D65,従事者登録!$C$8:$C$37,0)),""))</f>
        <v/>
      </c>
      <c r="I65" s="4" t="str">
        <f t="shared" si="1"/>
        <v/>
      </c>
      <c r="J65" s="13" t="str">
        <f t="shared" si="2"/>
        <v/>
      </c>
    </row>
    <row r="66" spans="1:10" ht="19" customHeight="1">
      <c r="A66" s="8" t="str">
        <f>IF($B66="","",COUNTA($B$13:$B66))</f>
        <v/>
      </c>
      <c r="B66" s="6"/>
      <c r="C66" s="9" t="str">
        <f t="shared" si="0"/>
        <v/>
      </c>
      <c r="D66" s="3"/>
      <c r="E66" s="10"/>
      <c r="F66" s="11"/>
      <c r="G66" s="12" t="str">
        <f>IF($D66="","",IFERROR(INDEX(従事者登録!$D$8:$D$37,MATCH($D66,従事者登録!$C$8:$C$37,0))&amp;"","※未登録"))</f>
        <v/>
      </c>
      <c r="H66" s="4" t="str">
        <f>IF($D66="","",IFERROR(INDEX(従事者登録!$E$8:$E$37,MATCH($D66,従事者登録!$C$8:$C$37,0)),""))</f>
        <v/>
      </c>
      <c r="I66" s="4" t="str">
        <f t="shared" si="1"/>
        <v/>
      </c>
      <c r="J66" s="13" t="str">
        <f t="shared" si="2"/>
        <v/>
      </c>
    </row>
    <row r="67" spans="1:10" ht="19" customHeight="1">
      <c r="A67" s="8" t="str">
        <f>IF($B67="","",COUNTA($B$13:$B67))</f>
        <v/>
      </c>
      <c r="B67" s="6"/>
      <c r="C67" s="9" t="str">
        <f t="shared" si="0"/>
        <v/>
      </c>
      <c r="D67" s="3"/>
      <c r="E67" s="10"/>
      <c r="F67" s="11"/>
      <c r="G67" s="12" t="str">
        <f>IF($D67="","",IFERROR(INDEX(従事者登録!$D$8:$D$37,MATCH($D67,従事者登録!$C$8:$C$37,0))&amp;"","※未登録"))</f>
        <v/>
      </c>
      <c r="H67" s="4" t="str">
        <f>IF($D67="","",IFERROR(INDEX(従事者登録!$E$8:$E$37,MATCH($D67,従事者登録!$C$8:$C$37,0)),""))</f>
        <v/>
      </c>
      <c r="I67" s="4" t="str">
        <f t="shared" si="1"/>
        <v/>
      </c>
      <c r="J67" s="13" t="str">
        <f t="shared" si="2"/>
        <v/>
      </c>
    </row>
    <row r="68" spans="1:10" ht="19" customHeight="1">
      <c r="A68" s="8" t="str">
        <f>IF($B68="","",COUNTA($B$13:$B68))</f>
        <v/>
      </c>
      <c r="B68" s="6"/>
      <c r="C68" s="9" t="str">
        <f t="shared" si="0"/>
        <v/>
      </c>
      <c r="D68" s="3"/>
      <c r="E68" s="10"/>
      <c r="F68" s="11"/>
      <c r="G68" s="12" t="str">
        <f>IF($D68="","",IFERROR(INDEX(従事者登録!$D$8:$D$37,MATCH($D68,従事者登録!$C$8:$C$37,0))&amp;"","※未登録"))</f>
        <v/>
      </c>
      <c r="H68" s="4" t="str">
        <f>IF($D68="","",IFERROR(INDEX(従事者登録!$E$8:$E$37,MATCH($D68,従事者登録!$C$8:$C$37,0)),""))</f>
        <v/>
      </c>
      <c r="I68" s="4" t="str">
        <f t="shared" si="1"/>
        <v/>
      </c>
      <c r="J68" s="13" t="str">
        <f t="shared" si="2"/>
        <v/>
      </c>
    </row>
    <row r="69" spans="1:10" ht="19" customHeight="1">
      <c r="A69" s="8" t="str">
        <f>IF($B69="","",COUNTA($B$13:$B69))</f>
        <v/>
      </c>
      <c r="B69" s="6"/>
      <c r="C69" s="9" t="str">
        <f t="shared" si="0"/>
        <v/>
      </c>
      <c r="D69" s="3"/>
      <c r="E69" s="10"/>
      <c r="F69" s="11"/>
      <c r="G69" s="12" t="str">
        <f>IF($D69="","",IFERROR(INDEX(従事者登録!$D$8:$D$37,MATCH($D69,従事者登録!$C$8:$C$37,0))&amp;"","※未登録"))</f>
        <v/>
      </c>
      <c r="H69" s="4" t="str">
        <f>IF($D69="","",IFERROR(INDEX(従事者登録!$E$8:$E$37,MATCH($D69,従事者登録!$C$8:$C$37,0)),""))</f>
        <v/>
      </c>
      <c r="I69" s="4" t="str">
        <f t="shared" si="1"/>
        <v/>
      </c>
      <c r="J69" s="13" t="str">
        <f t="shared" si="2"/>
        <v/>
      </c>
    </row>
    <row r="70" spans="1:10" ht="19" customHeight="1">
      <c r="A70" s="8" t="str">
        <f>IF($B70="","",COUNTA($B$13:$B70))</f>
        <v/>
      </c>
      <c r="B70" s="6"/>
      <c r="C70" s="9" t="str">
        <f t="shared" si="0"/>
        <v/>
      </c>
      <c r="D70" s="3"/>
      <c r="E70" s="10"/>
      <c r="F70" s="11"/>
      <c r="G70" s="12" t="str">
        <f>IF($D70="","",IFERROR(INDEX(従事者登録!$D$8:$D$37,MATCH($D70,従事者登録!$C$8:$C$37,0))&amp;"","※未登録"))</f>
        <v/>
      </c>
      <c r="H70" s="4" t="str">
        <f>IF($D70="","",IFERROR(INDEX(従事者登録!$E$8:$E$37,MATCH($D70,従事者登録!$C$8:$C$37,0)),""))</f>
        <v/>
      </c>
      <c r="I70" s="4" t="str">
        <f t="shared" si="1"/>
        <v/>
      </c>
      <c r="J70" s="13" t="str">
        <f t="shared" si="2"/>
        <v/>
      </c>
    </row>
    <row r="71" spans="1:10" ht="19" customHeight="1">
      <c r="A71" s="8" t="str">
        <f>IF($B71="","",COUNTA($B$13:$B71))</f>
        <v/>
      </c>
      <c r="B71" s="6"/>
      <c r="C71" s="9" t="str">
        <f t="shared" si="0"/>
        <v/>
      </c>
      <c r="D71" s="3"/>
      <c r="E71" s="10"/>
      <c r="F71" s="11"/>
      <c r="G71" s="12" t="str">
        <f>IF($D71="","",IFERROR(INDEX(従事者登録!$D$8:$D$37,MATCH($D71,従事者登録!$C$8:$C$37,0))&amp;"","※未登録"))</f>
        <v/>
      </c>
      <c r="H71" s="4" t="str">
        <f>IF($D71="","",IFERROR(INDEX(従事者登録!$E$8:$E$37,MATCH($D71,従事者登録!$C$8:$C$37,0)),""))</f>
        <v/>
      </c>
      <c r="I71" s="4" t="str">
        <f t="shared" si="1"/>
        <v/>
      </c>
      <c r="J71" s="13" t="str">
        <f t="shared" si="2"/>
        <v/>
      </c>
    </row>
    <row r="72" spans="1:10" ht="19" customHeight="1">
      <c r="A72" s="8" t="str">
        <f>IF($B72="","",COUNTA($B$13:$B72))</f>
        <v/>
      </c>
      <c r="B72" s="6"/>
      <c r="C72" s="9" t="str">
        <f t="shared" si="0"/>
        <v/>
      </c>
      <c r="D72" s="3"/>
      <c r="E72" s="10"/>
      <c r="F72" s="11"/>
      <c r="G72" s="12" t="str">
        <f>IF($D72="","",IFERROR(INDEX(従事者登録!$D$8:$D$37,MATCH($D72,従事者登録!$C$8:$C$37,0))&amp;"","※未登録"))</f>
        <v/>
      </c>
      <c r="H72" s="4" t="str">
        <f>IF($D72="","",IFERROR(INDEX(従事者登録!$E$8:$E$37,MATCH($D72,従事者登録!$C$8:$C$37,0)),""))</f>
        <v/>
      </c>
      <c r="I72" s="4" t="str">
        <f t="shared" si="1"/>
        <v/>
      </c>
      <c r="J72" s="13" t="str">
        <f t="shared" si="2"/>
        <v/>
      </c>
    </row>
    <row r="73" spans="1:10" ht="19" customHeight="1">
      <c r="A73" s="8" t="str">
        <f>IF($B73="","",COUNTA($B$13:$B73))</f>
        <v/>
      </c>
      <c r="B73" s="6"/>
      <c r="C73" s="9" t="str">
        <f t="shared" si="0"/>
        <v/>
      </c>
      <c r="D73" s="3"/>
      <c r="E73" s="10"/>
      <c r="F73" s="11"/>
      <c r="G73" s="12" t="str">
        <f>IF($D73="","",IFERROR(INDEX(従事者登録!$D$8:$D$37,MATCH($D73,従事者登録!$C$8:$C$37,0))&amp;"","※未登録"))</f>
        <v/>
      </c>
      <c r="H73" s="4" t="str">
        <f>IF($D73="","",IFERROR(INDEX(従事者登録!$E$8:$E$37,MATCH($D73,従事者登録!$C$8:$C$37,0)),""))</f>
        <v/>
      </c>
      <c r="I73" s="4" t="str">
        <f t="shared" si="1"/>
        <v/>
      </c>
      <c r="J73" s="13" t="str">
        <f t="shared" si="2"/>
        <v/>
      </c>
    </row>
    <row r="74" spans="1:10" ht="19" customHeight="1">
      <c r="A74" s="8" t="str">
        <f>IF($B74="","",COUNTA($B$13:$B74))</f>
        <v/>
      </c>
      <c r="B74" s="6"/>
      <c r="C74" s="9" t="str">
        <f t="shared" si="0"/>
        <v/>
      </c>
      <c r="D74" s="3"/>
      <c r="E74" s="10"/>
      <c r="F74" s="11"/>
      <c r="G74" s="12" t="str">
        <f>IF($D74="","",IFERROR(INDEX(従事者登録!$D$8:$D$37,MATCH($D74,従事者登録!$C$8:$C$37,0))&amp;"","※未登録"))</f>
        <v/>
      </c>
      <c r="H74" s="4" t="str">
        <f>IF($D74="","",IFERROR(INDEX(従事者登録!$E$8:$E$37,MATCH($D74,従事者登録!$C$8:$C$37,0)),""))</f>
        <v/>
      </c>
      <c r="I74" s="4" t="str">
        <f t="shared" si="1"/>
        <v/>
      </c>
      <c r="J74" s="13" t="str">
        <f t="shared" si="2"/>
        <v/>
      </c>
    </row>
    <row r="75" spans="1:10" ht="19" customHeight="1">
      <c r="A75" s="8" t="str">
        <f>IF($B75="","",COUNTA($B$13:$B75))</f>
        <v/>
      </c>
      <c r="B75" s="6"/>
      <c r="C75" s="9" t="str">
        <f t="shared" si="0"/>
        <v/>
      </c>
      <c r="D75" s="3"/>
      <c r="E75" s="10"/>
      <c r="F75" s="11"/>
      <c r="G75" s="12" t="str">
        <f>IF($D75="","",IFERROR(INDEX(従事者登録!$D$8:$D$37,MATCH($D75,従事者登録!$C$8:$C$37,0))&amp;"","※未登録"))</f>
        <v/>
      </c>
      <c r="H75" s="4" t="str">
        <f>IF($D75="","",IFERROR(INDEX(従事者登録!$E$8:$E$37,MATCH($D75,従事者登録!$C$8:$C$37,0)),""))</f>
        <v/>
      </c>
      <c r="I75" s="4" t="str">
        <f t="shared" si="1"/>
        <v/>
      </c>
      <c r="J75" s="13" t="str">
        <f t="shared" si="2"/>
        <v/>
      </c>
    </row>
    <row r="76" spans="1:10" ht="19" customHeight="1">
      <c r="A76" s="8" t="str">
        <f>IF($B76="","",COUNTA($B$13:$B76))</f>
        <v/>
      </c>
      <c r="B76" s="6"/>
      <c r="C76" s="9" t="str">
        <f t="shared" si="0"/>
        <v/>
      </c>
      <c r="D76" s="3"/>
      <c r="E76" s="10"/>
      <c r="F76" s="11"/>
      <c r="G76" s="12" t="str">
        <f>IF($D76="","",IFERROR(INDEX(従事者登録!$D$8:$D$37,MATCH($D76,従事者登録!$C$8:$C$37,0))&amp;"","※未登録"))</f>
        <v/>
      </c>
      <c r="H76" s="4" t="str">
        <f>IF($D76="","",IFERROR(INDEX(従事者登録!$E$8:$E$37,MATCH($D76,従事者登録!$C$8:$C$37,0)),""))</f>
        <v/>
      </c>
      <c r="I76" s="4" t="str">
        <f t="shared" si="1"/>
        <v/>
      </c>
      <c r="J76" s="13" t="str">
        <f t="shared" si="2"/>
        <v/>
      </c>
    </row>
    <row r="77" spans="1:10" ht="19" customHeight="1">
      <c r="A77" s="8" t="str">
        <f>IF($B77="","",COUNTA($B$13:$B77))</f>
        <v/>
      </c>
      <c r="B77" s="6"/>
      <c r="C77" s="9" t="str">
        <f t="shared" ref="C77:C140" si="3">IF($B77="","",IF(NOT(ISNUMBER($B77)),"？",CHOOSE(WEEKDAY($B77,1),"日","月","火","水","木","金","土")))</f>
        <v/>
      </c>
      <c r="D77" s="3"/>
      <c r="E77" s="10"/>
      <c r="F77" s="11"/>
      <c r="G77" s="12" t="str">
        <f>IF($D77="","",IFERROR(INDEX(従事者登録!$D$8:$D$37,MATCH($D77,従事者登録!$C$8:$C$37,0))&amp;"","※未登録"))</f>
        <v/>
      </c>
      <c r="H77" s="4" t="str">
        <f>IF($D77="","",IFERROR(INDEX(従事者登録!$E$8:$E$37,MATCH($D77,従事者登録!$C$8:$C$37,0)),""))</f>
        <v/>
      </c>
      <c r="I77" s="4" t="str">
        <f t="shared" ref="I77:I140" si="4">IF(OR($E77="",N($H77)=0),"",ROUNDDOWN($E77*$H77,0))</f>
        <v/>
      </c>
      <c r="J77" s="13" t="str">
        <f t="shared" ref="J77:J140" si="5">IF($B77="","",IF(NOT(ISNUMBER($B77)),"日付を日付形式でご記入ください",IF($D77="","氏名を入力してください",IF($G77="※未登録","氏名が従事者登録にありません",IF(NOT(ISNUMBER($H77)),"従事者登録の区分が未選択です",IF($E77="","従事時間を入力してください",IF(OR(NOT(ISNUMBER($E77)),$E77&lt;=0),"従事時間をご確認ください",IF($F77="","業務内容を入力してください",IF(AND($D$8&lt;&gt;"",$B77&lt;$D$8),"事業実施期間より前の日付です",IF(AND($D$9&lt;&gt;"",$B77&gt;$D$9),"事業実施期間より後の日付です",IF(SUMIFS($E$13:$E$512,$B$13:$B$512,$B77,$D$13:$D$512,$D77)&gt;24,"同じ日の合計が24時間を超えています",IF(COUNTIFS($B$13:$B$512,$B77,$D$13:$D$512,$D77,$F$13:$F$512,$F77)&gt;1,"同じ内容の行が重複しています","OK"))))))))))))</f>
        <v/>
      </c>
    </row>
    <row r="78" spans="1:10" ht="19" customHeight="1">
      <c r="A78" s="8" t="str">
        <f>IF($B78="","",COUNTA($B$13:$B78))</f>
        <v/>
      </c>
      <c r="B78" s="6"/>
      <c r="C78" s="9" t="str">
        <f t="shared" si="3"/>
        <v/>
      </c>
      <c r="D78" s="3"/>
      <c r="E78" s="10"/>
      <c r="F78" s="11"/>
      <c r="G78" s="12" t="str">
        <f>IF($D78="","",IFERROR(INDEX(従事者登録!$D$8:$D$37,MATCH($D78,従事者登録!$C$8:$C$37,0))&amp;"","※未登録"))</f>
        <v/>
      </c>
      <c r="H78" s="4" t="str">
        <f>IF($D78="","",IFERROR(INDEX(従事者登録!$E$8:$E$37,MATCH($D78,従事者登録!$C$8:$C$37,0)),""))</f>
        <v/>
      </c>
      <c r="I78" s="4" t="str">
        <f t="shared" si="4"/>
        <v/>
      </c>
      <c r="J78" s="13" t="str">
        <f t="shared" si="5"/>
        <v/>
      </c>
    </row>
    <row r="79" spans="1:10" ht="19" customHeight="1">
      <c r="A79" s="8" t="str">
        <f>IF($B79="","",COUNTA($B$13:$B79))</f>
        <v/>
      </c>
      <c r="B79" s="6"/>
      <c r="C79" s="9" t="str">
        <f t="shared" si="3"/>
        <v/>
      </c>
      <c r="D79" s="3"/>
      <c r="E79" s="10"/>
      <c r="F79" s="11"/>
      <c r="G79" s="12" t="str">
        <f>IF($D79="","",IFERROR(INDEX(従事者登録!$D$8:$D$37,MATCH($D79,従事者登録!$C$8:$C$37,0))&amp;"","※未登録"))</f>
        <v/>
      </c>
      <c r="H79" s="4" t="str">
        <f>IF($D79="","",IFERROR(INDEX(従事者登録!$E$8:$E$37,MATCH($D79,従事者登録!$C$8:$C$37,0)),""))</f>
        <v/>
      </c>
      <c r="I79" s="4" t="str">
        <f t="shared" si="4"/>
        <v/>
      </c>
      <c r="J79" s="13" t="str">
        <f t="shared" si="5"/>
        <v/>
      </c>
    </row>
    <row r="80" spans="1:10" ht="19" customHeight="1">
      <c r="A80" s="8" t="str">
        <f>IF($B80="","",COUNTA($B$13:$B80))</f>
        <v/>
      </c>
      <c r="B80" s="6"/>
      <c r="C80" s="9" t="str">
        <f t="shared" si="3"/>
        <v/>
      </c>
      <c r="D80" s="3"/>
      <c r="E80" s="10"/>
      <c r="F80" s="11"/>
      <c r="G80" s="12" t="str">
        <f>IF($D80="","",IFERROR(INDEX(従事者登録!$D$8:$D$37,MATCH($D80,従事者登録!$C$8:$C$37,0))&amp;"","※未登録"))</f>
        <v/>
      </c>
      <c r="H80" s="4" t="str">
        <f>IF($D80="","",IFERROR(INDEX(従事者登録!$E$8:$E$37,MATCH($D80,従事者登録!$C$8:$C$37,0)),""))</f>
        <v/>
      </c>
      <c r="I80" s="4" t="str">
        <f t="shared" si="4"/>
        <v/>
      </c>
      <c r="J80" s="13" t="str">
        <f t="shared" si="5"/>
        <v/>
      </c>
    </row>
    <row r="81" spans="1:10" ht="19" customHeight="1">
      <c r="A81" s="8" t="str">
        <f>IF($B81="","",COUNTA($B$13:$B81))</f>
        <v/>
      </c>
      <c r="B81" s="6"/>
      <c r="C81" s="9" t="str">
        <f t="shared" si="3"/>
        <v/>
      </c>
      <c r="D81" s="3"/>
      <c r="E81" s="10"/>
      <c r="F81" s="11"/>
      <c r="G81" s="12" t="str">
        <f>IF($D81="","",IFERROR(INDEX(従事者登録!$D$8:$D$37,MATCH($D81,従事者登録!$C$8:$C$37,0))&amp;"","※未登録"))</f>
        <v/>
      </c>
      <c r="H81" s="4" t="str">
        <f>IF($D81="","",IFERROR(INDEX(従事者登録!$E$8:$E$37,MATCH($D81,従事者登録!$C$8:$C$37,0)),""))</f>
        <v/>
      </c>
      <c r="I81" s="4" t="str">
        <f t="shared" si="4"/>
        <v/>
      </c>
      <c r="J81" s="13" t="str">
        <f t="shared" si="5"/>
        <v/>
      </c>
    </row>
    <row r="82" spans="1:10" ht="19" customHeight="1">
      <c r="A82" s="8" t="str">
        <f>IF($B82="","",COUNTA($B$13:$B82))</f>
        <v/>
      </c>
      <c r="B82" s="6"/>
      <c r="C82" s="9" t="str">
        <f t="shared" si="3"/>
        <v/>
      </c>
      <c r="D82" s="3"/>
      <c r="E82" s="10"/>
      <c r="F82" s="11"/>
      <c r="G82" s="12" t="str">
        <f>IF($D82="","",IFERROR(INDEX(従事者登録!$D$8:$D$37,MATCH($D82,従事者登録!$C$8:$C$37,0))&amp;"","※未登録"))</f>
        <v/>
      </c>
      <c r="H82" s="4" t="str">
        <f>IF($D82="","",IFERROR(INDEX(従事者登録!$E$8:$E$37,MATCH($D82,従事者登録!$C$8:$C$37,0)),""))</f>
        <v/>
      </c>
      <c r="I82" s="4" t="str">
        <f t="shared" si="4"/>
        <v/>
      </c>
      <c r="J82" s="13" t="str">
        <f t="shared" si="5"/>
        <v/>
      </c>
    </row>
    <row r="83" spans="1:10" ht="19" customHeight="1">
      <c r="A83" s="8" t="str">
        <f>IF($B83="","",COUNTA($B$13:$B83))</f>
        <v/>
      </c>
      <c r="B83" s="6"/>
      <c r="C83" s="9" t="str">
        <f t="shared" si="3"/>
        <v/>
      </c>
      <c r="D83" s="3"/>
      <c r="E83" s="10"/>
      <c r="F83" s="11"/>
      <c r="G83" s="12" t="str">
        <f>IF($D83="","",IFERROR(INDEX(従事者登録!$D$8:$D$37,MATCH($D83,従事者登録!$C$8:$C$37,0))&amp;"","※未登録"))</f>
        <v/>
      </c>
      <c r="H83" s="4" t="str">
        <f>IF($D83="","",IFERROR(INDEX(従事者登録!$E$8:$E$37,MATCH($D83,従事者登録!$C$8:$C$37,0)),""))</f>
        <v/>
      </c>
      <c r="I83" s="4" t="str">
        <f t="shared" si="4"/>
        <v/>
      </c>
      <c r="J83" s="13" t="str">
        <f t="shared" si="5"/>
        <v/>
      </c>
    </row>
    <row r="84" spans="1:10" ht="19" customHeight="1">
      <c r="A84" s="8" t="str">
        <f>IF($B84="","",COUNTA($B$13:$B84))</f>
        <v/>
      </c>
      <c r="B84" s="6"/>
      <c r="C84" s="9" t="str">
        <f t="shared" si="3"/>
        <v/>
      </c>
      <c r="D84" s="3"/>
      <c r="E84" s="10"/>
      <c r="F84" s="11"/>
      <c r="G84" s="12" t="str">
        <f>IF($D84="","",IFERROR(INDEX(従事者登録!$D$8:$D$37,MATCH($D84,従事者登録!$C$8:$C$37,0))&amp;"","※未登録"))</f>
        <v/>
      </c>
      <c r="H84" s="4" t="str">
        <f>IF($D84="","",IFERROR(INDEX(従事者登録!$E$8:$E$37,MATCH($D84,従事者登録!$C$8:$C$37,0)),""))</f>
        <v/>
      </c>
      <c r="I84" s="4" t="str">
        <f t="shared" si="4"/>
        <v/>
      </c>
      <c r="J84" s="13" t="str">
        <f t="shared" si="5"/>
        <v/>
      </c>
    </row>
    <row r="85" spans="1:10" ht="19" customHeight="1">
      <c r="A85" s="8" t="str">
        <f>IF($B85="","",COUNTA($B$13:$B85))</f>
        <v/>
      </c>
      <c r="B85" s="6"/>
      <c r="C85" s="9" t="str">
        <f t="shared" si="3"/>
        <v/>
      </c>
      <c r="D85" s="3"/>
      <c r="E85" s="10"/>
      <c r="F85" s="11"/>
      <c r="G85" s="12" t="str">
        <f>IF($D85="","",IFERROR(INDEX(従事者登録!$D$8:$D$37,MATCH($D85,従事者登録!$C$8:$C$37,0))&amp;"","※未登録"))</f>
        <v/>
      </c>
      <c r="H85" s="4" t="str">
        <f>IF($D85="","",IFERROR(INDEX(従事者登録!$E$8:$E$37,MATCH($D85,従事者登録!$C$8:$C$37,0)),""))</f>
        <v/>
      </c>
      <c r="I85" s="4" t="str">
        <f t="shared" si="4"/>
        <v/>
      </c>
      <c r="J85" s="13" t="str">
        <f t="shared" si="5"/>
        <v/>
      </c>
    </row>
    <row r="86" spans="1:10" ht="19" customHeight="1">
      <c r="A86" s="8" t="str">
        <f>IF($B86="","",COUNTA($B$13:$B86))</f>
        <v/>
      </c>
      <c r="B86" s="6"/>
      <c r="C86" s="9" t="str">
        <f t="shared" si="3"/>
        <v/>
      </c>
      <c r="D86" s="3"/>
      <c r="E86" s="10"/>
      <c r="F86" s="11"/>
      <c r="G86" s="12" t="str">
        <f>IF($D86="","",IFERROR(INDEX(従事者登録!$D$8:$D$37,MATCH($D86,従事者登録!$C$8:$C$37,0))&amp;"","※未登録"))</f>
        <v/>
      </c>
      <c r="H86" s="4" t="str">
        <f>IF($D86="","",IFERROR(INDEX(従事者登録!$E$8:$E$37,MATCH($D86,従事者登録!$C$8:$C$37,0)),""))</f>
        <v/>
      </c>
      <c r="I86" s="4" t="str">
        <f t="shared" si="4"/>
        <v/>
      </c>
      <c r="J86" s="13" t="str">
        <f t="shared" si="5"/>
        <v/>
      </c>
    </row>
    <row r="87" spans="1:10" ht="19" customHeight="1">
      <c r="A87" s="8" t="str">
        <f>IF($B87="","",COUNTA($B$13:$B87))</f>
        <v/>
      </c>
      <c r="B87" s="6"/>
      <c r="C87" s="9" t="str">
        <f t="shared" si="3"/>
        <v/>
      </c>
      <c r="D87" s="3"/>
      <c r="E87" s="10"/>
      <c r="F87" s="11"/>
      <c r="G87" s="12" t="str">
        <f>IF($D87="","",IFERROR(INDEX(従事者登録!$D$8:$D$37,MATCH($D87,従事者登録!$C$8:$C$37,0))&amp;"","※未登録"))</f>
        <v/>
      </c>
      <c r="H87" s="4" t="str">
        <f>IF($D87="","",IFERROR(INDEX(従事者登録!$E$8:$E$37,MATCH($D87,従事者登録!$C$8:$C$37,0)),""))</f>
        <v/>
      </c>
      <c r="I87" s="4" t="str">
        <f t="shared" si="4"/>
        <v/>
      </c>
      <c r="J87" s="13" t="str">
        <f t="shared" si="5"/>
        <v/>
      </c>
    </row>
    <row r="88" spans="1:10" ht="19" customHeight="1">
      <c r="A88" s="8" t="str">
        <f>IF($B88="","",COUNTA($B$13:$B88))</f>
        <v/>
      </c>
      <c r="B88" s="6"/>
      <c r="C88" s="9" t="str">
        <f t="shared" si="3"/>
        <v/>
      </c>
      <c r="D88" s="3"/>
      <c r="E88" s="10"/>
      <c r="F88" s="11"/>
      <c r="G88" s="12" t="str">
        <f>IF($D88="","",IFERROR(INDEX(従事者登録!$D$8:$D$37,MATCH($D88,従事者登録!$C$8:$C$37,0))&amp;"","※未登録"))</f>
        <v/>
      </c>
      <c r="H88" s="4" t="str">
        <f>IF($D88="","",IFERROR(INDEX(従事者登録!$E$8:$E$37,MATCH($D88,従事者登録!$C$8:$C$37,0)),""))</f>
        <v/>
      </c>
      <c r="I88" s="4" t="str">
        <f t="shared" si="4"/>
        <v/>
      </c>
      <c r="J88" s="13" t="str">
        <f t="shared" si="5"/>
        <v/>
      </c>
    </row>
    <row r="89" spans="1:10" ht="19" customHeight="1">
      <c r="A89" s="8" t="str">
        <f>IF($B89="","",COUNTA($B$13:$B89))</f>
        <v/>
      </c>
      <c r="B89" s="6"/>
      <c r="C89" s="9" t="str">
        <f t="shared" si="3"/>
        <v/>
      </c>
      <c r="D89" s="3"/>
      <c r="E89" s="10"/>
      <c r="F89" s="11"/>
      <c r="G89" s="12" t="str">
        <f>IF($D89="","",IFERROR(INDEX(従事者登録!$D$8:$D$37,MATCH($D89,従事者登録!$C$8:$C$37,0))&amp;"","※未登録"))</f>
        <v/>
      </c>
      <c r="H89" s="4" t="str">
        <f>IF($D89="","",IFERROR(INDEX(従事者登録!$E$8:$E$37,MATCH($D89,従事者登録!$C$8:$C$37,0)),""))</f>
        <v/>
      </c>
      <c r="I89" s="4" t="str">
        <f t="shared" si="4"/>
        <v/>
      </c>
      <c r="J89" s="13" t="str">
        <f t="shared" si="5"/>
        <v/>
      </c>
    </row>
    <row r="90" spans="1:10" ht="19" customHeight="1">
      <c r="A90" s="8" t="str">
        <f>IF($B90="","",COUNTA($B$13:$B90))</f>
        <v/>
      </c>
      <c r="B90" s="6"/>
      <c r="C90" s="9" t="str">
        <f t="shared" si="3"/>
        <v/>
      </c>
      <c r="D90" s="3"/>
      <c r="E90" s="10"/>
      <c r="F90" s="11"/>
      <c r="G90" s="12" t="str">
        <f>IF($D90="","",IFERROR(INDEX(従事者登録!$D$8:$D$37,MATCH($D90,従事者登録!$C$8:$C$37,0))&amp;"","※未登録"))</f>
        <v/>
      </c>
      <c r="H90" s="4" t="str">
        <f>IF($D90="","",IFERROR(INDEX(従事者登録!$E$8:$E$37,MATCH($D90,従事者登録!$C$8:$C$37,0)),""))</f>
        <v/>
      </c>
      <c r="I90" s="4" t="str">
        <f t="shared" si="4"/>
        <v/>
      </c>
      <c r="J90" s="13" t="str">
        <f t="shared" si="5"/>
        <v/>
      </c>
    </row>
    <row r="91" spans="1:10" ht="19" customHeight="1">
      <c r="A91" s="8" t="str">
        <f>IF($B91="","",COUNTA($B$13:$B91))</f>
        <v/>
      </c>
      <c r="B91" s="6"/>
      <c r="C91" s="9" t="str">
        <f t="shared" si="3"/>
        <v/>
      </c>
      <c r="D91" s="3"/>
      <c r="E91" s="10"/>
      <c r="F91" s="11"/>
      <c r="G91" s="12" t="str">
        <f>IF($D91="","",IFERROR(INDEX(従事者登録!$D$8:$D$37,MATCH($D91,従事者登録!$C$8:$C$37,0))&amp;"","※未登録"))</f>
        <v/>
      </c>
      <c r="H91" s="4" t="str">
        <f>IF($D91="","",IFERROR(INDEX(従事者登録!$E$8:$E$37,MATCH($D91,従事者登録!$C$8:$C$37,0)),""))</f>
        <v/>
      </c>
      <c r="I91" s="4" t="str">
        <f t="shared" si="4"/>
        <v/>
      </c>
      <c r="J91" s="13" t="str">
        <f t="shared" si="5"/>
        <v/>
      </c>
    </row>
    <row r="92" spans="1:10" ht="19" customHeight="1">
      <c r="A92" s="8" t="str">
        <f>IF($B92="","",COUNTA($B$13:$B92))</f>
        <v/>
      </c>
      <c r="B92" s="6"/>
      <c r="C92" s="9" t="str">
        <f t="shared" si="3"/>
        <v/>
      </c>
      <c r="D92" s="3"/>
      <c r="E92" s="10"/>
      <c r="F92" s="11"/>
      <c r="G92" s="12" t="str">
        <f>IF($D92="","",IFERROR(INDEX(従事者登録!$D$8:$D$37,MATCH($D92,従事者登録!$C$8:$C$37,0))&amp;"","※未登録"))</f>
        <v/>
      </c>
      <c r="H92" s="4" t="str">
        <f>IF($D92="","",IFERROR(INDEX(従事者登録!$E$8:$E$37,MATCH($D92,従事者登録!$C$8:$C$37,0)),""))</f>
        <v/>
      </c>
      <c r="I92" s="4" t="str">
        <f t="shared" si="4"/>
        <v/>
      </c>
      <c r="J92" s="13" t="str">
        <f t="shared" si="5"/>
        <v/>
      </c>
    </row>
    <row r="93" spans="1:10" ht="19" customHeight="1">
      <c r="A93" s="8" t="str">
        <f>IF($B93="","",COUNTA($B$13:$B93))</f>
        <v/>
      </c>
      <c r="B93" s="6"/>
      <c r="C93" s="9" t="str">
        <f t="shared" si="3"/>
        <v/>
      </c>
      <c r="D93" s="3"/>
      <c r="E93" s="10"/>
      <c r="F93" s="11"/>
      <c r="G93" s="12" t="str">
        <f>IF($D93="","",IFERROR(INDEX(従事者登録!$D$8:$D$37,MATCH($D93,従事者登録!$C$8:$C$37,0))&amp;"","※未登録"))</f>
        <v/>
      </c>
      <c r="H93" s="4" t="str">
        <f>IF($D93="","",IFERROR(INDEX(従事者登録!$E$8:$E$37,MATCH($D93,従事者登録!$C$8:$C$37,0)),""))</f>
        <v/>
      </c>
      <c r="I93" s="4" t="str">
        <f t="shared" si="4"/>
        <v/>
      </c>
      <c r="J93" s="13" t="str">
        <f t="shared" si="5"/>
        <v/>
      </c>
    </row>
    <row r="94" spans="1:10" ht="19" customHeight="1">
      <c r="A94" s="8" t="str">
        <f>IF($B94="","",COUNTA($B$13:$B94))</f>
        <v/>
      </c>
      <c r="B94" s="6"/>
      <c r="C94" s="9" t="str">
        <f t="shared" si="3"/>
        <v/>
      </c>
      <c r="D94" s="3"/>
      <c r="E94" s="10"/>
      <c r="F94" s="11"/>
      <c r="G94" s="12" t="str">
        <f>IF($D94="","",IFERROR(INDEX(従事者登録!$D$8:$D$37,MATCH($D94,従事者登録!$C$8:$C$37,0))&amp;"","※未登録"))</f>
        <v/>
      </c>
      <c r="H94" s="4" t="str">
        <f>IF($D94="","",IFERROR(INDEX(従事者登録!$E$8:$E$37,MATCH($D94,従事者登録!$C$8:$C$37,0)),""))</f>
        <v/>
      </c>
      <c r="I94" s="4" t="str">
        <f t="shared" si="4"/>
        <v/>
      </c>
      <c r="J94" s="13" t="str">
        <f t="shared" si="5"/>
        <v/>
      </c>
    </row>
    <row r="95" spans="1:10" ht="19" customHeight="1">
      <c r="A95" s="8" t="str">
        <f>IF($B95="","",COUNTA($B$13:$B95))</f>
        <v/>
      </c>
      <c r="B95" s="6"/>
      <c r="C95" s="9" t="str">
        <f t="shared" si="3"/>
        <v/>
      </c>
      <c r="D95" s="3"/>
      <c r="E95" s="10"/>
      <c r="F95" s="11"/>
      <c r="G95" s="12" t="str">
        <f>IF($D95="","",IFERROR(INDEX(従事者登録!$D$8:$D$37,MATCH($D95,従事者登録!$C$8:$C$37,0))&amp;"","※未登録"))</f>
        <v/>
      </c>
      <c r="H95" s="4" t="str">
        <f>IF($D95="","",IFERROR(INDEX(従事者登録!$E$8:$E$37,MATCH($D95,従事者登録!$C$8:$C$37,0)),""))</f>
        <v/>
      </c>
      <c r="I95" s="4" t="str">
        <f t="shared" si="4"/>
        <v/>
      </c>
      <c r="J95" s="13" t="str">
        <f t="shared" si="5"/>
        <v/>
      </c>
    </row>
    <row r="96" spans="1:10" ht="19" customHeight="1">
      <c r="A96" s="8" t="str">
        <f>IF($B96="","",COUNTA($B$13:$B96))</f>
        <v/>
      </c>
      <c r="B96" s="6"/>
      <c r="C96" s="9" t="str">
        <f t="shared" si="3"/>
        <v/>
      </c>
      <c r="D96" s="3"/>
      <c r="E96" s="10"/>
      <c r="F96" s="11"/>
      <c r="G96" s="12" t="str">
        <f>IF($D96="","",IFERROR(INDEX(従事者登録!$D$8:$D$37,MATCH($D96,従事者登録!$C$8:$C$37,0))&amp;"","※未登録"))</f>
        <v/>
      </c>
      <c r="H96" s="4" t="str">
        <f>IF($D96="","",IFERROR(INDEX(従事者登録!$E$8:$E$37,MATCH($D96,従事者登録!$C$8:$C$37,0)),""))</f>
        <v/>
      </c>
      <c r="I96" s="4" t="str">
        <f t="shared" si="4"/>
        <v/>
      </c>
      <c r="J96" s="13" t="str">
        <f t="shared" si="5"/>
        <v/>
      </c>
    </row>
    <row r="97" spans="1:10" ht="19" customHeight="1">
      <c r="A97" s="8" t="str">
        <f>IF($B97="","",COUNTA($B$13:$B97))</f>
        <v/>
      </c>
      <c r="B97" s="6"/>
      <c r="C97" s="9" t="str">
        <f t="shared" si="3"/>
        <v/>
      </c>
      <c r="D97" s="3"/>
      <c r="E97" s="10"/>
      <c r="F97" s="11"/>
      <c r="G97" s="12" t="str">
        <f>IF($D97="","",IFERROR(INDEX(従事者登録!$D$8:$D$37,MATCH($D97,従事者登録!$C$8:$C$37,0))&amp;"","※未登録"))</f>
        <v/>
      </c>
      <c r="H97" s="4" t="str">
        <f>IF($D97="","",IFERROR(INDEX(従事者登録!$E$8:$E$37,MATCH($D97,従事者登録!$C$8:$C$37,0)),""))</f>
        <v/>
      </c>
      <c r="I97" s="4" t="str">
        <f t="shared" si="4"/>
        <v/>
      </c>
      <c r="J97" s="13" t="str">
        <f t="shared" si="5"/>
        <v/>
      </c>
    </row>
    <row r="98" spans="1:10" ht="19" customHeight="1">
      <c r="A98" s="8" t="str">
        <f>IF($B98="","",COUNTA($B$13:$B98))</f>
        <v/>
      </c>
      <c r="B98" s="6"/>
      <c r="C98" s="9" t="str">
        <f t="shared" si="3"/>
        <v/>
      </c>
      <c r="D98" s="3"/>
      <c r="E98" s="10"/>
      <c r="F98" s="11"/>
      <c r="G98" s="12" t="str">
        <f>IF($D98="","",IFERROR(INDEX(従事者登録!$D$8:$D$37,MATCH($D98,従事者登録!$C$8:$C$37,0))&amp;"","※未登録"))</f>
        <v/>
      </c>
      <c r="H98" s="4" t="str">
        <f>IF($D98="","",IFERROR(INDEX(従事者登録!$E$8:$E$37,MATCH($D98,従事者登録!$C$8:$C$37,0)),""))</f>
        <v/>
      </c>
      <c r="I98" s="4" t="str">
        <f t="shared" si="4"/>
        <v/>
      </c>
      <c r="J98" s="13" t="str">
        <f t="shared" si="5"/>
        <v/>
      </c>
    </row>
    <row r="99" spans="1:10" ht="19" customHeight="1">
      <c r="A99" s="8" t="str">
        <f>IF($B99="","",COUNTA($B$13:$B99))</f>
        <v/>
      </c>
      <c r="B99" s="6"/>
      <c r="C99" s="9" t="str">
        <f t="shared" si="3"/>
        <v/>
      </c>
      <c r="D99" s="3"/>
      <c r="E99" s="10"/>
      <c r="F99" s="11"/>
      <c r="G99" s="12" t="str">
        <f>IF($D99="","",IFERROR(INDEX(従事者登録!$D$8:$D$37,MATCH($D99,従事者登録!$C$8:$C$37,0))&amp;"","※未登録"))</f>
        <v/>
      </c>
      <c r="H99" s="4" t="str">
        <f>IF($D99="","",IFERROR(INDEX(従事者登録!$E$8:$E$37,MATCH($D99,従事者登録!$C$8:$C$37,0)),""))</f>
        <v/>
      </c>
      <c r="I99" s="4" t="str">
        <f t="shared" si="4"/>
        <v/>
      </c>
      <c r="J99" s="13" t="str">
        <f t="shared" si="5"/>
        <v/>
      </c>
    </row>
    <row r="100" spans="1:10" ht="19" customHeight="1">
      <c r="A100" s="8" t="str">
        <f>IF($B100="","",COUNTA($B$13:$B100))</f>
        <v/>
      </c>
      <c r="B100" s="6"/>
      <c r="C100" s="9" t="str">
        <f t="shared" si="3"/>
        <v/>
      </c>
      <c r="D100" s="3"/>
      <c r="E100" s="10"/>
      <c r="F100" s="11"/>
      <c r="G100" s="12" t="str">
        <f>IF($D100="","",IFERROR(INDEX(従事者登録!$D$8:$D$37,MATCH($D100,従事者登録!$C$8:$C$37,0))&amp;"","※未登録"))</f>
        <v/>
      </c>
      <c r="H100" s="4" t="str">
        <f>IF($D100="","",IFERROR(INDEX(従事者登録!$E$8:$E$37,MATCH($D100,従事者登録!$C$8:$C$37,0)),""))</f>
        <v/>
      </c>
      <c r="I100" s="4" t="str">
        <f t="shared" si="4"/>
        <v/>
      </c>
      <c r="J100" s="13" t="str">
        <f t="shared" si="5"/>
        <v/>
      </c>
    </row>
    <row r="101" spans="1:10" ht="19" customHeight="1">
      <c r="A101" s="8" t="str">
        <f>IF($B101="","",COUNTA($B$13:$B101))</f>
        <v/>
      </c>
      <c r="B101" s="6"/>
      <c r="C101" s="9" t="str">
        <f t="shared" si="3"/>
        <v/>
      </c>
      <c r="D101" s="3"/>
      <c r="E101" s="10"/>
      <c r="F101" s="11"/>
      <c r="G101" s="12" t="str">
        <f>IF($D101="","",IFERROR(INDEX(従事者登録!$D$8:$D$37,MATCH($D101,従事者登録!$C$8:$C$37,0))&amp;"","※未登録"))</f>
        <v/>
      </c>
      <c r="H101" s="4" t="str">
        <f>IF($D101="","",IFERROR(INDEX(従事者登録!$E$8:$E$37,MATCH($D101,従事者登録!$C$8:$C$37,0)),""))</f>
        <v/>
      </c>
      <c r="I101" s="4" t="str">
        <f t="shared" si="4"/>
        <v/>
      </c>
      <c r="J101" s="13" t="str">
        <f t="shared" si="5"/>
        <v/>
      </c>
    </row>
    <row r="102" spans="1:10" ht="19" customHeight="1">
      <c r="A102" s="8" t="str">
        <f>IF($B102="","",COUNTA($B$13:$B102))</f>
        <v/>
      </c>
      <c r="B102" s="6"/>
      <c r="C102" s="9" t="str">
        <f t="shared" si="3"/>
        <v/>
      </c>
      <c r="D102" s="3"/>
      <c r="E102" s="10"/>
      <c r="F102" s="11"/>
      <c r="G102" s="12" t="str">
        <f>IF($D102="","",IFERROR(INDEX(従事者登録!$D$8:$D$37,MATCH($D102,従事者登録!$C$8:$C$37,0))&amp;"","※未登録"))</f>
        <v/>
      </c>
      <c r="H102" s="4" t="str">
        <f>IF($D102="","",IFERROR(INDEX(従事者登録!$E$8:$E$37,MATCH($D102,従事者登録!$C$8:$C$37,0)),""))</f>
        <v/>
      </c>
      <c r="I102" s="4" t="str">
        <f t="shared" si="4"/>
        <v/>
      </c>
      <c r="J102" s="13" t="str">
        <f t="shared" si="5"/>
        <v/>
      </c>
    </row>
    <row r="103" spans="1:10" ht="19" customHeight="1">
      <c r="A103" s="8" t="str">
        <f>IF($B103="","",COUNTA($B$13:$B103))</f>
        <v/>
      </c>
      <c r="B103" s="6"/>
      <c r="C103" s="9" t="str">
        <f t="shared" si="3"/>
        <v/>
      </c>
      <c r="D103" s="3"/>
      <c r="E103" s="10"/>
      <c r="F103" s="11"/>
      <c r="G103" s="12" t="str">
        <f>IF($D103="","",IFERROR(INDEX(従事者登録!$D$8:$D$37,MATCH($D103,従事者登録!$C$8:$C$37,0))&amp;"","※未登録"))</f>
        <v/>
      </c>
      <c r="H103" s="4" t="str">
        <f>IF($D103="","",IFERROR(INDEX(従事者登録!$E$8:$E$37,MATCH($D103,従事者登録!$C$8:$C$37,0)),""))</f>
        <v/>
      </c>
      <c r="I103" s="4" t="str">
        <f t="shared" si="4"/>
        <v/>
      </c>
      <c r="J103" s="13" t="str">
        <f t="shared" si="5"/>
        <v/>
      </c>
    </row>
    <row r="104" spans="1:10" ht="19" customHeight="1">
      <c r="A104" s="8" t="str">
        <f>IF($B104="","",COUNTA($B$13:$B104))</f>
        <v/>
      </c>
      <c r="B104" s="6"/>
      <c r="C104" s="9" t="str">
        <f t="shared" si="3"/>
        <v/>
      </c>
      <c r="D104" s="3"/>
      <c r="E104" s="10"/>
      <c r="F104" s="11"/>
      <c r="G104" s="12" t="str">
        <f>IF($D104="","",IFERROR(INDEX(従事者登録!$D$8:$D$37,MATCH($D104,従事者登録!$C$8:$C$37,0))&amp;"","※未登録"))</f>
        <v/>
      </c>
      <c r="H104" s="4" t="str">
        <f>IF($D104="","",IFERROR(INDEX(従事者登録!$E$8:$E$37,MATCH($D104,従事者登録!$C$8:$C$37,0)),""))</f>
        <v/>
      </c>
      <c r="I104" s="4" t="str">
        <f t="shared" si="4"/>
        <v/>
      </c>
      <c r="J104" s="13" t="str">
        <f t="shared" si="5"/>
        <v/>
      </c>
    </row>
    <row r="105" spans="1:10" ht="19" customHeight="1">
      <c r="A105" s="8" t="str">
        <f>IF($B105="","",COUNTA($B$13:$B105))</f>
        <v/>
      </c>
      <c r="B105" s="6"/>
      <c r="C105" s="9" t="str">
        <f t="shared" si="3"/>
        <v/>
      </c>
      <c r="D105" s="3"/>
      <c r="E105" s="10"/>
      <c r="F105" s="11"/>
      <c r="G105" s="12" t="str">
        <f>IF($D105="","",IFERROR(INDEX(従事者登録!$D$8:$D$37,MATCH($D105,従事者登録!$C$8:$C$37,0))&amp;"","※未登録"))</f>
        <v/>
      </c>
      <c r="H105" s="4" t="str">
        <f>IF($D105="","",IFERROR(INDEX(従事者登録!$E$8:$E$37,MATCH($D105,従事者登録!$C$8:$C$37,0)),""))</f>
        <v/>
      </c>
      <c r="I105" s="4" t="str">
        <f t="shared" si="4"/>
        <v/>
      </c>
      <c r="J105" s="13" t="str">
        <f t="shared" si="5"/>
        <v/>
      </c>
    </row>
    <row r="106" spans="1:10" ht="19" customHeight="1">
      <c r="A106" s="8" t="str">
        <f>IF($B106="","",COUNTA($B$13:$B106))</f>
        <v/>
      </c>
      <c r="B106" s="6"/>
      <c r="C106" s="9" t="str">
        <f t="shared" si="3"/>
        <v/>
      </c>
      <c r="D106" s="3"/>
      <c r="E106" s="10"/>
      <c r="F106" s="11"/>
      <c r="G106" s="12" t="str">
        <f>IF($D106="","",IFERROR(INDEX(従事者登録!$D$8:$D$37,MATCH($D106,従事者登録!$C$8:$C$37,0))&amp;"","※未登録"))</f>
        <v/>
      </c>
      <c r="H106" s="4" t="str">
        <f>IF($D106="","",IFERROR(INDEX(従事者登録!$E$8:$E$37,MATCH($D106,従事者登録!$C$8:$C$37,0)),""))</f>
        <v/>
      </c>
      <c r="I106" s="4" t="str">
        <f t="shared" si="4"/>
        <v/>
      </c>
      <c r="J106" s="13" t="str">
        <f t="shared" si="5"/>
        <v/>
      </c>
    </row>
    <row r="107" spans="1:10" ht="19" customHeight="1">
      <c r="A107" s="8" t="str">
        <f>IF($B107="","",COUNTA($B$13:$B107))</f>
        <v/>
      </c>
      <c r="B107" s="6"/>
      <c r="C107" s="9" t="str">
        <f t="shared" si="3"/>
        <v/>
      </c>
      <c r="D107" s="3"/>
      <c r="E107" s="10"/>
      <c r="F107" s="11"/>
      <c r="G107" s="12" t="str">
        <f>IF($D107="","",IFERROR(INDEX(従事者登録!$D$8:$D$37,MATCH($D107,従事者登録!$C$8:$C$37,0))&amp;"","※未登録"))</f>
        <v/>
      </c>
      <c r="H107" s="4" t="str">
        <f>IF($D107="","",IFERROR(INDEX(従事者登録!$E$8:$E$37,MATCH($D107,従事者登録!$C$8:$C$37,0)),""))</f>
        <v/>
      </c>
      <c r="I107" s="4" t="str">
        <f t="shared" si="4"/>
        <v/>
      </c>
      <c r="J107" s="13" t="str">
        <f t="shared" si="5"/>
        <v/>
      </c>
    </row>
    <row r="108" spans="1:10" ht="19" customHeight="1">
      <c r="A108" s="8" t="str">
        <f>IF($B108="","",COUNTA($B$13:$B108))</f>
        <v/>
      </c>
      <c r="B108" s="6"/>
      <c r="C108" s="9" t="str">
        <f t="shared" si="3"/>
        <v/>
      </c>
      <c r="D108" s="3"/>
      <c r="E108" s="10"/>
      <c r="F108" s="11"/>
      <c r="G108" s="12" t="str">
        <f>IF($D108="","",IFERROR(INDEX(従事者登録!$D$8:$D$37,MATCH($D108,従事者登録!$C$8:$C$37,0))&amp;"","※未登録"))</f>
        <v/>
      </c>
      <c r="H108" s="4" t="str">
        <f>IF($D108="","",IFERROR(INDEX(従事者登録!$E$8:$E$37,MATCH($D108,従事者登録!$C$8:$C$37,0)),""))</f>
        <v/>
      </c>
      <c r="I108" s="4" t="str">
        <f t="shared" si="4"/>
        <v/>
      </c>
      <c r="J108" s="13" t="str">
        <f t="shared" si="5"/>
        <v/>
      </c>
    </row>
    <row r="109" spans="1:10" ht="19" customHeight="1">
      <c r="A109" s="8" t="str">
        <f>IF($B109="","",COUNTA($B$13:$B109))</f>
        <v/>
      </c>
      <c r="B109" s="6"/>
      <c r="C109" s="9" t="str">
        <f t="shared" si="3"/>
        <v/>
      </c>
      <c r="D109" s="3"/>
      <c r="E109" s="10"/>
      <c r="F109" s="11"/>
      <c r="G109" s="12" t="str">
        <f>IF($D109="","",IFERROR(INDEX(従事者登録!$D$8:$D$37,MATCH($D109,従事者登録!$C$8:$C$37,0))&amp;"","※未登録"))</f>
        <v/>
      </c>
      <c r="H109" s="4" t="str">
        <f>IF($D109="","",IFERROR(INDEX(従事者登録!$E$8:$E$37,MATCH($D109,従事者登録!$C$8:$C$37,0)),""))</f>
        <v/>
      </c>
      <c r="I109" s="4" t="str">
        <f t="shared" si="4"/>
        <v/>
      </c>
      <c r="J109" s="13" t="str">
        <f t="shared" si="5"/>
        <v/>
      </c>
    </row>
    <row r="110" spans="1:10" ht="19" customHeight="1">
      <c r="A110" s="8" t="str">
        <f>IF($B110="","",COUNTA($B$13:$B110))</f>
        <v/>
      </c>
      <c r="B110" s="6"/>
      <c r="C110" s="9" t="str">
        <f t="shared" si="3"/>
        <v/>
      </c>
      <c r="D110" s="3"/>
      <c r="E110" s="10"/>
      <c r="F110" s="11"/>
      <c r="G110" s="12" t="str">
        <f>IF($D110="","",IFERROR(INDEX(従事者登録!$D$8:$D$37,MATCH($D110,従事者登録!$C$8:$C$37,0))&amp;"","※未登録"))</f>
        <v/>
      </c>
      <c r="H110" s="4" t="str">
        <f>IF($D110="","",IFERROR(INDEX(従事者登録!$E$8:$E$37,MATCH($D110,従事者登録!$C$8:$C$37,0)),""))</f>
        <v/>
      </c>
      <c r="I110" s="4" t="str">
        <f t="shared" si="4"/>
        <v/>
      </c>
      <c r="J110" s="13" t="str">
        <f t="shared" si="5"/>
        <v/>
      </c>
    </row>
    <row r="111" spans="1:10" ht="19" customHeight="1">
      <c r="A111" s="8" t="str">
        <f>IF($B111="","",COUNTA($B$13:$B111))</f>
        <v/>
      </c>
      <c r="B111" s="6"/>
      <c r="C111" s="9" t="str">
        <f t="shared" si="3"/>
        <v/>
      </c>
      <c r="D111" s="3"/>
      <c r="E111" s="10"/>
      <c r="F111" s="11"/>
      <c r="G111" s="12" t="str">
        <f>IF($D111="","",IFERROR(INDEX(従事者登録!$D$8:$D$37,MATCH($D111,従事者登録!$C$8:$C$37,0))&amp;"","※未登録"))</f>
        <v/>
      </c>
      <c r="H111" s="4" t="str">
        <f>IF($D111="","",IFERROR(INDEX(従事者登録!$E$8:$E$37,MATCH($D111,従事者登録!$C$8:$C$37,0)),""))</f>
        <v/>
      </c>
      <c r="I111" s="4" t="str">
        <f t="shared" si="4"/>
        <v/>
      </c>
      <c r="J111" s="13" t="str">
        <f t="shared" si="5"/>
        <v/>
      </c>
    </row>
    <row r="112" spans="1:10" ht="19" customHeight="1">
      <c r="A112" s="8" t="str">
        <f>IF($B112="","",COUNTA($B$13:$B112))</f>
        <v/>
      </c>
      <c r="B112" s="6"/>
      <c r="C112" s="9" t="str">
        <f t="shared" si="3"/>
        <v/>
      </c>
      <c r="D112" s="3"/>
      <c r="E112" s="10"/>
      <c r="F112" s="11"/>
      <c r="G112" s="12" t="str">
        <f>IF($D112="","",IFERROR(INDEX(従事者登録!$D$8:$D$37,MATCH($D112,従事者登録!$C$8:$C$37,0))&amp;"","※未登録"))</f>
        <v/>
      </c>
      <c r="H112" s="4" t="str">
        <f>IF($D112="","",IFERROR(INDEX(従事者登録!$E$8:$E$37,MATCH($D112,従事者登録!$C$8:$C$37,0)),""))</f>
        <v/>
      </c>
      <c r="I112" s="4" t="str">
        <f t="shared" si="4"/>
        <v/>
      </c>
      <c r="J112" s="13" t="str">
        <f t="shared" si="5"/>
        <v/>
      </c>
    </row>
    <row r="113" spans="1:10" ht="19" customHeight="1">
      <c r="A113" s="8" t="str">
        <f>IF($B113="","",COUNTA($B$13:$B113))</f>
        <v/>
      </c>
      <c r="B113" s="6"/>
      <c r="C113" s="9" t="str">
        <f t="shared" si="3"/>
        <v/>
      </c>
      <c r="D113" s="3"/>
      <c r="E113" s="10"/>
      <c r="F113" s="11"/>
      <c r="G113" s="12" t="str">
        <f>IF($D113="","",IFERROR(INDEX(従事者登録!$D$8:$D$37,MATCH($D113,従事者登録!$C$8:$C$37,0))&amp;"","※未登録"))</f>
        <v/>
      </c>
      <c r="H113" s="4" t="str">
        <f>IF($D113="","",IFERROR(INDEX(従事者登録!$E$8:$E$37,MATCH($D113,従事者登録!$C$8:$C$37,0)),""))</f>
        <v/>
      </c>
      <c r="I113" s="4" t="str">
        <f t="shared" si="4"/>
        <v/>
      </c>
      <c r="J113" s="13" t="str">
        <f t="shared" si="5"/>
        <v/>
      </c>
    </row>
    <row r="114" spans="1:10" ht="19" customHeight="1">
      <c r="A114" s="8" t="str">
        <f>IF($B114="","",COUNTA($B$13:$B114))</f>
        <v/>
      </c>
      <c r="B114" s="6"/>
      <c r="C114" s="9" t="str">
        <f t="shared" si="3"/>
        <v/>
      </c>
      <c r="D114" s="3"/>
      <c r="E114" s="10"/>
      <c r="F114" s="11"/>
      <c r="G114" s="12" t="str">
        <f>IF($D114="","",IFERROR(INDEX(従事者登録!$D$8:$D$37,MATCH($D114,従事者登録!$C$8:$C$37,0))&amp;"","※未登録"))</f>
        <v/>
      </c>
      <c r="H114" s="4" t="str">
        <f>IF($D114="","",IFERROR(INDEX(従事者登録!$E$8:$E$37,MATCH($D114,従事者登録!$C$8:$C$37,0)),""))</f>
        <v/>
      </c>
      <c r="I114" s="4" t="str">
        <f t="shared" si="4"/>
        <v/>
      </c>
      <c r="J114" s="13" t="str">
        <f t="shared" si="5"/>
        <v/>
      </c>
    </row>
    <row r="115" spans="1:10" ht="19" customHeight="1">
      <c r="A115" s="8" t="str">
        <f>IF($B115="","",COUNTA($B$13:$B115))</f>
        <v/>
      </c>
      <c r="B115" s="6"/>
      <c r="C115" s="9" t="str">
        <f t="shared" si="3"/>
        <v/>
      </c>
      <c r="D115" s="3"/>
      <c r="E115" s="10"/>
      <c r="F115" s="11"/>
      <c r="G115" s="12" t="str">
        <f>IF($D115="","",IFERROR(INDEX(従事者登録!$D$8:$D$37,MATCH($D115,従事者登録!$C$8:$C$37,0))&amp;"","※未登録"))</f>
        <v/>
      </c>
      <c r="H115" s="4" t="str">
        <f>IF($D115="","",IFERROR(INDEX(従事者登録!$E$8:$E$37,MATCH($D115,従事者登録!$C$8:$C$37,0)),""))</f>
        <v/>
      </c>
      <c r="I115" s="4" t="str">
        <f t="shared" si="4"/>
        <v/>
      </c>
      <c r="J115" s="13" t="str">
        <f t="shared" si="5"/>
        <v/>
      </c>
    </row>
    <row r="116" spans="1:10" ht="19" customHeight="1">
      <c r="A116" s="8" t="str">
        <f>IF($B116="","",COUNTA($B$13:$B116))</f>
        <v/>
      </c>
      <c r="B116" s="6"/>
      <c r="C116" s="9" t="str">
        <f t="shared" si="3"/>
        <v/>
      </c>
      <c r="D116" s="3"/>
      <c r="E116" s="10"/>
      <c r="F116" s="11"/>
      <c r="G116" s="12" t="str">
        <f>IF($D116="","",IFERROR(INDEX(従事者登録!$D$8:$D$37,MATCH($D116,従事者登録!$C$8:$C$37,0))&amp;"","※未登録"))</f>
        <v/>
      </c>
      <c r="H116" s="4" t="str">
        <f>IF($D116="","",IFERROR(INDEX(従事者登録!$E$8:$E$37,MATCH($D116,従事者登録!$C$8:$C$37,0)),""))</f>
        <v/>
      </c>
      <c r="I116" s="4" t="str">
        <f t="shared" si="4"/>
        <v/>
      </c>
      <c r="J116" s="13" t="str">
        <f t="shared" si="5"/>
        <v/>
      </c>
    </row>
    <row r="117" spans="1:10" ht="19" customHeight="1">
      <c r="A117" s="8" t="str">
        <f>IF($B117="","",COUNTA($B$13:$B117))</f>
        <v/>
      </c>
      <c r="B117" s="6"/>
      <c r="C117" s="9" t="str">
        <f t="shared" si="3"/>
        <v/>
      </c>
      <c r="D117" s="3"/>
      <c r="E117" s="10"/>
      <c r="F117" s="11"/>
      <c r="G117" s="12" t="str">
        <f>IF($D117="","",IFERROR(INDEX(従事者登録!$D$8:$D$37,MATCH($D117,従事者登録!$C$8:$C$37,0))&amp;"","※未登録"))</f>
        <v/>
      </c>
      <c r="H117" s="4" t="str">
        <f>IF($D117="","",IFERROR(INDEX(従事者登録!$E$8:$E$37,MATCH($D117,従事者登録!$C$8:$C$37,0)),""))</f>
        <v/>
      </c>
      <c r="I117" s="4" t="str">
        <f t="shared" si="4"/>
        <v/>
      </c>
      <c r="J117" s="13" t="str">
        <f t="shared" si="5"/>
        <v/>
      </c>
    </row>
    <row r="118" spans="1:10" ht="19" customHeight="1">
      <c r="A118" s="8" t="str">
        <f>IF($B118="","",COUNTA($B$13:$B118))</f>
        <v/>
      </c>
      <c r="B118" s="6"/>
      <c r="C118" s="9" t="str">
        <f t="shared" si="3"/>
        <v/>
      </c>
      <c r="D118" s="3"/>
      <c r="E118" s="10"/>
      <c r="F118" s="11"/>
      <c r="G118" s="12" t="str">
        <f>IF($D118="","",IFERROR(INDEX(従事者登録!$D$8:$D$37,MATCH($D118,従事者登録!$C$8:$C$37,0))&amp;"","※未登録"))</f>
        <v/>
      </c>
      <c r="H118" s="4" t="str">
        <f>IF($D118="","",IFERROR(INDEX(従事者登録!$E$8:$E$37,MATCH($D118,従事者登録!$C$8:$C$37,0)),""))</f>
        <v/>
      </c>
      <c r="I118" s="4" t="str">
        <f t="shared" si="4"/>
        <v/>
      </c>
      <c r="J118" s="13" t="str">
        <f t="shared" si="5"/>
        <v/>
      </c>
    </row>
    <row r="119" spans="1:10" ht="19" customHeight="1">
      <c r="A119" s="8" t="str">
        <f>IF($B119="","",COUNTA($B$13:$B119))</f>
        <v/>
      </c>
      <c r="B119" s="6"/>
      <c r="C119" s="9" t="str">
        <f t="shared" si="3"/>
        <v/>
      </c>
      <c r="D119" s="3"/>
      <c r="E119" s="10"/>
      <c r="F119" s="11"/>
      <c r="G119" s="12" t="str">
        <f>IF($D119="","",IFERROR(INDEX(従事者登録!$D$8:$D$37,MATCH($D119,従事者登録!$C$8:$C$37,0))&amp;"","※未登録"))</f>
        <v/>
      </c>
      <c r="H119" s="4" t="str">
        <f>IF($D119="","",IFERROR(INDEX(従事者登録!$E$8:$E$37,MATCH($D119,従事者登録!$C$8:$C$37,0)),""))</f>
        <v/>
      </c>
      <c r="I119" s="4" t="str">
        <f t="shared" si="4"/>
        <v/>
      </c>
      <c r="J119" s="13" t="str">
        <f t="shared" si="5"/>
        <v/>
      </c>
    </row>
    <row r="120" spans="1:10" ht="19" customHeight="1">
      <c r="A120" s="8" t="str">
        <f>IF($B120="","",COUNTA($B$13:$B120))</f>
        <v/>
      </c>
      <c r="B120" s="6"/>
      <c r="C120" s="9" t="str">
        <f t="shared" si="3"/>
        <v/>
      </c>
      <c r="D120" s="3"/>
      <c r="E120" s="10"/>
      <c r="F120" s="11"/>
      <c r="G120" s="12" t="str">
        <f>IF($D120="","",IFERROR(INDEX(従事者登録!$D$8:$D$37,MATCH($D120,従事者登録!$C$8:$C$37,0))&amp;"","※未登録"))</f>
        <v/>
      </c>
      <c r="H120" s="4" t="str">
        <f>IF($D120="","",IFERROR(INDEX(従事者登録!$E$8:$E$37,MATCH($D120,従事者登録!$C$8:$C$37,0)),""))</f>
        <v/>
      </c>
      <c r="I120" s="4" t="str">
        <f t="shared" si="4"/>
        <v/>
      </c>
      <c r="J120" s="13" t="str">
        <f t="shared" si="5"/>
        <v/>
      </c>
    </row>
    <row r="121" spans="1:10" ht="19" customHeight="1">
      <c r="A121" s="8" t="str">
        <f>IF($B121="","",COUNTA($B$13:$B121))</f>
        <v/>
      </c>
      <c r="B121" s="6"/>
      <c r="C121" s="9" t="str">
        <f t="shared" si="3"/>
        <v/>
      </c>
      <c r="D121" s="3"/>
      <c r="E121" s="10"/>
      <c r="F121" s="11"/>
      <c r="G121" s="12" t="str">
        <f>IF($D121="","",IFERROR(INDEX(従事者登録!$D$8:$D$37,MATCH($D121,従事者登録!$C$8:$C$37,0))&amp;"","※未登録"))</f>
        <v/>
      </c>
      <c r="H121" s="4" t="str">
        <f>IF($D121="","",IFERROR(INDEX(従事者登録!$E$8:$E$37,MATCH($D121,従事者登録!$C$8:$C$37,0)),""))</f>
        <v/>
      </c>
      <c r="I121" s="4" t="str">
        <f t="shared" si="4"/>
        <v/>
      </c>
      <c r="J121" s="13" t="str">
        <f t="shared" si="5"/>
        <v/>
      </c>
    </row>
    <row r="122" spans="1:10" ht="19" customHeight="1">
      <c r="A122" s="8" t="str">
        <f>IF($B122="","",COUNTA($B$13:$B122))</f>
        <v/>
      </c>
      <c r="B122" s="6"/>
      <c r="C122" s="9" t="str">
        <f t="shared" si="3"/>
        <v/>
      </c>
      <c r="D122" s="3"/>
      <c r="E122" s="10"/>
      <c r="F122" s="11"/>
      <c r="G122" s="12" t="str">
        <f>IF($D122="","",IFERROR(INDEX(従事者登録!$D$8:$D$37,MATCH($D122,従事者登録!$C$8:$C$37,0))&amp;"","※未登録"))</f>
        <v/>
      </c>
      <c r="H122" s="4" t="str">
        <f>IF($D122="","",IFERROR(INDEX(従事者登録!$E$8:$E$37,MATCH($D122,従事者登録!$C$8:$C$37,0)),""))</f>
        <v/>
      </c>
      <c r="I122" s="4" t="str">
        <f t="shared" si="4"/>
        <v/>
      </c>
      <c r="J122" s="13" t="str">
        <f t="shared" si="5"/>
        <v/>
      </c>
    </row>
    <row r="123" spans="1:10" ht="19" customHeight="1">
      <c r="A123" s="8" t="str">
        <f>IF($B123="","",COUNTA($B$13:$B123))</f>
        <v/>
      </c>
      <c r="B123" s="6"/>
      <c r="C123" s="9" t="str">
        <f t="shared" si="3"/>
        <v/>
      </c>
      <c r="D123" s="3"/>
      <c r="E123" s="10"/>
      <c r="F123" s="11"/>
      <c r="G123" s="12" t="str">
        <f>IF($D123="","",IFERROR(INDEX(従事者登録!$D$8:$D$37,MATCH($D123,従事者登録!$C$8:$C$37,0))&amp;"","※未登録"))</f>
        <v/>
      </c>
      <c r="H123" s="4" t="str">
        <f>IF($D123="","",IFERROR(INDEX(従事者登録!$E$8:$E$37,MATCH($D123,従事者登録!$C$8:$C$37,0)),""))</f>
        <v/>
      </c>
      <c r="I123" s="4" t="str">
        <f t="shared" si="4"/>
        <v/>
      </c>
      <c r="J123" s="13" t="str">
        <f t="shared" si="5"/>
        <v/>
      </c>
    </row>
    <row r="124" spans="1:10" ht="19" customHeight="1">
      <c r="A124" s="8" t="str">
        <f>IF($B124="","",COUNTA($B$13:$B124))</f>
        <v/>
      </c>
      <c r="B124" s="6"/>
      <c r="C124" s="9" t="str">
        <f t="shared" si="3"/>
        <v/>
      </c>
      <c r="D124" s="3"/>
      <c r="E124" s="10"/>
      <c r="F124" s="11"/>
      <c r="G124" s="12" t="str">
        <f>IF($D124="","",IFERROR(INDEX(従事者登録!$D$8:$D$37,MATCH($D124,従事者登録!$C$8:$C$37,0))&amp;"","※未登録"))</f>
        <v/>
      </c>
      <c r="H124" s="4" t="str">
        <f>IF($D124="","",IFERROR(INDEX(従事者登録!$E$8:$E$37,MATCH($D124,従事者登録!$C$8:$C$37,0)),""))</f>
        <v/>
      </c>
      <c r="I124" s="4" t="str">
        <f t="shared" si="4"/>
        <v/>
      </c>
      <c r="J124" s="13" t="str">
        <f t="shared" si="5"/>
        <v/>
      </c>
    </row>
    <row r="125" spans="1:10" ht="19" customHeight="1">
      <c r="A125" s="8" t="str">
        <f>IF($B125="","",COUNTA($B$13:$B125))</f>
        <v/>
      </c>
      <c r="B125" s="6"/>
      <c r="C125" s="9" t="str">
        <f t="shared" si="3"/>
        <v/>
      </c>
      <c r="D125" s="3"/>
      <c r="E125" s="10"/>
      <c r="F125" s="11"/>
      <c r="G125" s="12" t="str">
        <f>IF($D125="","",IFERROR(INDEX(従事者登録!$D$8:$D$37,MATCH($D125,従事者登録!$C$8:$C$37,0))&amp;"","※未登録"))</f>
        <v/>
      </c>
      <c r="H125" s="4" t="str">
        <f>IF($D125="","",IFERROR(INDEX(従事者登録!$E$8:$E$37,MATCH($D125,従事者登録!$C$8:$C$37,0)),""))</f>
        <v/>
      </c>
      <c r="I125" s="4" t="str">
        <f t="shared" si="4"/>
        <v/>
      </c>
      <c r="J125" s="13" t="str">
        <f t="shared" si="5"/>
        <v/>
      </c>
    </row>
    <row r="126" spans="1:10" ht="19" customHeight="1">
      <c r="A126" s="8" t="str">
        <f>IF($B126="","",COUNTA($B$13:$B126))</f>
        <v/>
      </c>
      <c r="B126" s="6"/>
      <c r="C126" s="9" t="str">
        <f t="shared" si="3"/>
        <v/>
      </c>
      <c r="D126" s="3"/>
      <c r="E126" s="10"/>
      <c r="F126" s="11"/>
      <c r="G126" s="12" t="str">
        <f>IF($D126="","",IFERROR(INDEX(従事者登録!$D$8:$D$37,MATCH($D126,従事者登録!$C$8:$C$37,0))&amp;"","※未登録"))</f>
        <v/>
      </c>
      <c r="H126" s="4" t="str">
        <f>IF($D126="","",IFERROR(INDEX(従事者登録!$E$8:$E$37,MATCH($D126,従事者登録!$C$8:$C$37,0)),""))</f>
        <v/>
      </c>
      <c r="I126" s="4" t="str">
        <f t="shared" si="4"/>
        <v/>
      </c>
      <c r="J126" s="13" t="str">
        <f t="shared" si="5"/>
        <v/>
      </c>
    </row>
    <row r="127" spans="1:10" ht="19" customHeight="1">
      <c r="A127" s="8" t="str">
        <f>IF($B127="","",COUNTA($B$13:$B127))</f>
        <v/>
      </c>
      <c r="B127" s="6"/>
      <c r="C127" s="9" t="str">
        <f t="shared" si="3"/>
        <v/>
      </c>
      <c r="D127" s="3"/>
      <c r="E127" s="10"/>
      <c r="F127" s="11"/>
      <c r="G127" s="12" t="str">
        <f>IF($D127="","",IFERROR(INDEX(従事者登録!$D$8:$D$37,MATCH($D127,従事者登録!$C$8:$C$37,0))&amp;"","※未登録"))</f>
        <v/>
      </c>
      <c r="H127" s="4" t="str">
        <f>IF($D127="","",IFERROR(INDEX(従事者登録!$E$8:$E$37,MATCH($D127,従事者登録!$C$8:$C$37,0)),""))</f>
        <v/>
      </c>
      <c r="I127" s="4" t="str">
        <f t="shared" si="4"/>
        <v/>
      </c>
      <c r="J127" s="13" t="str">
        <f t="shared" si="5"/>
        <v/>
      </c>
    </row>
    <row r="128" spans="1:10" ht="19" customHeight="1">
      <c r="A128" s="8" t="str">
        <f>IF($B128="","",COUNTA($B$13:$B128))</f>
        <v/>
      </c>
      <c r="B128" s="6"/>
      <c r="C128" s="9" t="str">
        <f t="shared" si="3"/>
        <v/>
      </c>
      <c r="D128" s="3"/>
      <c r="E128" s="10"/>
      <c r="F128" s="11"/>
      <c r="G128" s="12" t="str">
        <f>IF($D128="","",IFERROR(INDEX(従事者登録!$D$8:$D$37,MATCH($D128,従事者登録!$C$8:$C$37,0))&amp;"","※未登録"))</f>
        <v/>
      </c>
      <c r="H128" s="4" t="str">
        <f>IF($D128="","",IFERROR(INDEX(従事者登録!$E$8:$E$37,MATCH($D128,従事者登録!$C$8:$C$37,0)),""))</f>
        <v/>
      </c>
      <c r="I128" s="4" t="str">
        <f t="shared" si="4"/>
        <v/>
      </c>
      <c r="J128" s="13" t="str">
        <f t="shared" si="5"/>
        <v/>
      </c>
    </row>
    <row r="129" spans="1:10" ht="19" customHeight="1">
      <c r="A129" s="8" t="str">
        <f>IF($B129="","",COUNTA($B$13:$B129))</f>
        <v/>
      </c>
      <c r="B129" s="6"/>
      <c r="C129" s="9" t="str">
        <f t="shared" si="3"/>
        <v/>
      </c>
      <c r="D129" s="3"/>
      <c r="E129" s="10"/>
      <c r="F129" s="11"/>
      <c r="G129" s="12" t="str">
        <f>IF($D129="","",IFERROR(INDEX(従事者登録!$D$8:$D$37,MATCH($D129,従事者登録!$C$8:$C$37,0))&amp;"","※未登録"))</f>
        <v/>
      </c>
      <c r="H129" s="4" t="str">
        <f>IF($D129="","",IFERROR(INDEX(従事者登録!$E$8:$E$37,MATCH($D129,従事者登録!$C$8:$C$37,0)),""))</f>
        <v/>
      </c>
      <c r="I129" s="4" t="str">
        <f t="shared" si="4"/>
        <v/>
      </c>
      <c r="J129" s="13" t="str">
        <f t="shared" si="5"/>
        <v/>
      </c>
    </row>
    <row r="130" spans="1:10" ht="19" customHeight="1">
      <c r="A130" s="8" t="str">
        <f>IF($B130="","",COUNTA($B$13:$B130))</f>
        <v/>
      </c>
      <c r="B130" s="6"/>
      <c r="C130" s="9" t="str">
        <f t="shared" si="3"/>
        <v/>
      </c>
      <c r="D130" s="3"/>
      <c r="E130" s="10"/>
      <c r="F130" s="11"/>
      <c r="G130" s="12" t="str">
        <f>IF($D130="","",IFERROR(INDEX(従事者登録!$D$8:$D$37,MATCH($D130,従事者登録!$C$8:$C$37,0))&amp;"","※未登録"))</f>
        <v/>
      </c>
      <c r="H130" s="4" t="str">
        <f>IF($D130="","",IFERROR(INDEX(従事者登録!$E$8:$E$37,MATCH($D130,従事者登録!$C$8:$C$37,0)),""))</f>
        <v/>
      </c>
      <c r="I130" s="4" t="str">
        <f t="shared" si="4"/>
        <v/>
      </c>
      <c r="J130" s="13" t="str">
        <f t="shared" si="5"/>
        <v/>
      </c>
    </row>
    <row r="131" spans="1:10" ht="19" customHeight="1">
      <c r="A131" s="8" t="str">
        <f>IF($B131="","",COUNTA($B$13:$B131))</f>
        <v/>
      </c>
      <c r="B131" s="6"/>
      <c r="C131" s="9" t="str">
        <f t="shared" si="3"/>
        <v/>
      </c>
      <c r="D131" s="3"/>
      <c r="E131" s="10"/>
      <c r="F131" s="11"/>
      <c r="G131" s="12" t="str">
        <f>IF($D131="","",IFERROR(INDEX(従事者登録!$D$8:$D$37,MATCH($D131,従事者登録!$C$8:$C$37,0))&amp;"","※未登録"))</f>
        <v/>
      </c>
      <c r="H131" s="4" t="str">
        <f>IF($D131="","",IFERROR(INDEX(従事者登録!$E$8:$E$37,MATCH($D131,従事者登録!$C$8:$C$37,0)),""))</f>
        <v/>
      </c>
      <c r="I131" s="4" t="str">
        <f t="shared" si="4"/>
        <v/>
      </c>
      <c r="J131" s="13" t="str">
        <f t="shared" si="5"/>
        <v/>
      </c>
    </row>
    <row r="132" spans="1:10" ht="19" customHeight="1">
      <c r="A132" s="8" t="str">
        <f>IF($B132="","",COUNTA($B$13:$B132))</f>
        <v/>
      </c>
      <c r="B132" s="6"/>
      <c r="C132" s="9" t="str">
        <f t="shared" si="3"/>
        <v/>
      </c>
      <c r="D132" s="3"/>
      <c r="E132" s="10"/>
      <c r="F132" s="11"/>
      <c r="G132" s="12" t="str">
        <f>IF($D132="","",IFERROR(INDEX(従事者登録!$D$8:$D$37,MATCH($D132,従事者登録!$C$8:$C$37,0))&amp;"","※未登録"))</f>
        <v/>
      </c>
      <c r="H132" s="4" t="str">
        <f>IF($D132="","",IFERROR(INDEX(従事者登録!$E$8:$E$37,MATCH($D132,従事者登録!$C$8:$C$37,0)),""))</f>
        <v/>
      </c>
      <c r="I132" s="4" t="str">
        <f t="shared" si="4"/>
        <v/>
      </c>
      <c r="J132" s="13" t="str">
        <f t="shared" si="5"/>
        <v/>
      </c>
    </row>
    <row r="133" spans="1:10" ht="19" customHeight="1">
      <c r="A133" s="8" t="str">
        <f>IF($B133="","",COUNTA($B$13:$B133))</f>
        <v/>
      </c>
      <c r="B133" s="6"/>
      <c r="C133" s="9" t="str">
        <f t="shared" si="3"/>
        <v/>
      </c>
      <c r="D133" s="3"/>
      <c r="E133" s="10"/>
      <c r="F133" s="11"/>
      <c r="G133" s="12" t="str">
        <f>IF($D133="","",IFERROR(INDEX(従事者登録!$D$8:$D$37,MATCH($D133,従事者登録!$C$8:$C$37,0))&amp;"","※未登録"))</f>
        <v/>
      </c>
      <c r="H133" s="4" t="str">
        <f>IF($D133="","",IFERROR(INDEX(従事者登録!$E$8:$E$37,MATCH($D133,従事者登録!$C$8:$C$37,0)),""))</f>
        <v/>
      </c>
      <c r="I133" s="4" t="str">
        <f t="shared" si="4"/>
        <v/>
      </c>
      <c r="J133" s="13" t="str">
        <f t="shared" si="5"/>
        <v/>
      </c>
    </row>
    <row r="134" spans="1:10" ht="19" customHeight="1">
      <c r="A134" s="8" t="str">
        <f>IF($B134="","",COUNTA($B$13:$B134))</f>
        <v/>
      </c>
      <c r="B134" s="6"/>
      <c r="C134" s="9" t="str">
        <f t="shared" si="3"/>
        <v/>
      </c>
      <c r="D134" s="3"/>
      <c r="E134" s="10"/>
      <c r="F134" s="11"/>
      <c r="G134" s="12" t="str">
        <f>IF($D134="","",IFERROR(INDEX(従事者登録!$D$8:$D$37,MATCH($D134,従事者登録!$C$8:$C$37,0))&amp;"","※未登録"))</f>
        <v/>
      </c>
      <c r="H134" s="4" t="str">
        <f>IF($D134="","",IFERROR(INDEX(従事者登録!$E$8:$E$37,MATCH($D134,従事者登録!$C$8:$C$37,0)),""))</f>
        <v/>
      </c>
      <c r="I134" s="4" t="str">
        <f t="shared" si="4"/>
        <v/>
      </c>
      <c r="J134" s="13" t="str">
        <f t="shared" si="5"/>
        <v/>
      </c>
    </row>
    <row r="135" spans="1:10" ht="19" customHeight="1">
      <c r="A135" s="8" t="str">
        <f>IF($B135="","",COUNTA($B$13:$B135))</f>
        <v/>
      </c>
      <c r="B135" s="6"/>
      <c r="C135" s="9" t="str">
        <f t="shared" si="3"/>
        <v/>
      </c>
      <c r="D135" s="3"/>
      <c r="E135" s="10"/>
      <c r="F135" s="11"/>
      <c r="G135" s="12" t="str">
        <f>IF($D135="","",IFERROR(INDEX(従事者登録!$D$8:$D$37,MATCH($D135,従事者登録!$C$8:$C$37,0))&amp;"","※未登録"))</f>
        <v/>
      </c>
      <c r="H135" s="4" t="str">
        <f>IF($D135="","",IFERROR(INDEX(従事者登録!$E$8:$E$37,MATCH($D135,従事者登録!$C$8:$C$37,0)),""))</f>
        <v/>
      </c>
      <c r="I135" s="4" t="str">
        <f t="shared" si="4"/>
        <v/>
      </c>
      <c r="J135" s="13" t="str">
        <f t="shared" si="5"/>
        <v/>
      </c>
    </row>
    <row r="136" spans="1:10" ht="19" customHeight="1">
      <c r="A136" s="8" t="str">
        <f>IF($B136="","",COUNTA($B$13:$B136))</f>
        <v/>
      </c>
      <c r="B136" s="6"/>
      <c r="C136" s="9" t="str">
        <f t="shared" si="3"/>
        <v/>
      </c>
      <c r="D136" s="3"/>
      <c r="E136" s="10"/>
      <c r="F136" s="11"/>
      <c r="G136" s="12" t="str">
        <f>IF($D136="","",IFERROR(INDEX(従事者登録!$D$8:$D$37,MATCH($D136,従事者登録!$C$8:$C$37,0))&amp;"","※未登録"))</f>
        <v/>
      </c>
      <c r="H136" s="4" t="str">
        <f>IF($D136="","",IFERROR(INDEX(従事者登録!$E$8:$E$37,MATCH($D136,従事者登録!$C$8:$C$37,0)),""))</f>
        <v/>
      </c>
      <c r="I136" s="4" t="str">
        <f t="shared" si="4"/>
        <v/>
      </c>
      <c r="J136" s="13" t="str">
        <f t="shared" si="5"/>
        <v/>
      </c>
    </row>
    <row r="137" spans="1:10" ht="19" customHeight="1">
      <c r="A137" s="8" t="str">
        <f>IF($B137="","",COUNTA($B$13:$B137))</f>
        <v/>
      </c>
      <c r="B137" s="6"/>
      <c r="C137" s="9" t="str">
        <f t="shared" si="3"/>
        <v/>
      </c>
      <c r="D137" s="3"/>
      <c r="E137" s="10"/>
      <c r="F137" s="11"/>
      <c r="G137" s="12" t="str">
        <f>IF($D137="","",IFERROR(INDEX(従事者登録!$D$8:$D$37,MATCH($D137,従事者登録!$C$8:$C$37,0))&amp;"","※未登録"))</f>
        <v/>
      </c>
      <c r="H137" s="4" t="str">
        <f>IF($D137="","",IFERROR(INDEX(従事者登録!$E$8:$E$37,MATCH($D137,従事者登録!$C$8:$C$37,0)),""))</f>
        <v/>
      </c>
      <c r="I137" s="4" t="str">
        <f t="shared" si="4"/>
        <v/>
      </c>
      <c r="J137" s="13" t="str">
        <f t="shared" si="5"/>
        <v/>
      </c>
    </row>
    <row r="138" spans="1:10" ht="19" customHeight="1">
      <c r="A138" s="8" t="str">
        <f>IF($B138="","",COUNTA($B$13:$B138))</f>
        <v/>
      </c>
      <c r="B138" s="6"/>
      <c r="C138" s="9" t="str">
        <f t="shared" si="3"/>
        <v/>
      </c>
      <c r="D138" s="3"/>
      <c r="E138" s="10"/>
      <c r="F138" s="11"/>
      <c r="G138" s="12" t="str">
        <f>IF($D138="","",IFERROR(INDEX(従事者登録!$D$8:$D$37,MATCH($D138,従事者登録!$C$8:$C$37,0))&amp;"","※未登録"))</f>
        <v/>
      </c>
      <c r="H138" s="4" t="str">
        <f>IF($D138="","",IFERROR(INDEX(従事者登録!$E$8:$E$37,MATCH($D138,従事者登録!$C$8:$C$37,0)),""))</f>
        <v/>
      </c>
      <c r="I138" s="4" t="str">
        <f t="shared" si="4"/>
        <v/>
      </c>
      <c r="J138" s="13" t="str">
        <f t="shared" si="5"/>
        <v/>
      </c>
    </row>
    <row r="139" spans="1:10" ht="19" customHeight="1">
      <c r="A139" s="8" t="str">
        <f>IF($B139="","",COUNTA($B$13:$B139))</f>
        <v/>
      </c>
      <c r="B139" s="6"/>
      <c r="C139" s="9" t="str">
        <f t="shared" si="3"/>
        <v/>
      </c>
      <c r="D139" s="3"/>
      <c r="E139" s="10"/>
      <c r="F139" s="11"/>
      <c r="G139" s="12" t="str">
        <f>IF($D139="","",IFERROR(INDEX(従事者登録!$D$8:$D$37,MATCH($D139,従事者登録!$C$8:$C$37,0))&amp;"","※未登録"))</f>
        <v/>
      </c>
      <c r="H139" s="4" t="str">
        <f>IF($D139="","",IFERROR(INDEX(従事者登録!$E$8:$E$37,MATCH($D139,従事者登録!$C$8:$C$37,0)),""))</f>
        <v/>
      </c>
      <c r="I139" s="4" t="str">
        <f t="shared" si="4"/>
        <v/>
      </c>
      <c r="J139" s="13" t="str">
        <f t="shared" si="5"/>
        <v/>
      </c>
    </row>
    <row r="140" spans="1:10" ht="19" customHeight="1">
      <c r="A140" s="8" t="str">
        <f>IF($B140="","",COUNTA($B$13:$B140))</f>
        <v/>
      </c>
      <c r="B140" s="6"/>
      <c r="C140" s="9" t="str">
        <f t="shared" si="3"/>
        <v/>
      </c>
      <c r="D140" s="3"/>
      <c r="E140" s="10"/>
      <c r="F140" s="11"/>
      <c r="G140" s="12" t="str">
        <f>IF($D140="","",IFERROR(INDEX(従事者登録!$D$8:$D$37,MATCH($D140,従事者登録!$C$8:$C$37,0))&amp;"","※未登録"))</f>
        <v/>
      </c>
      <c r="H140" s="4" t="str">
        <f>IF($D140="","",IFERROR(INDEX(従事者登録!$E$8:$E$37,MATCH($D140,従事者登録!$C$8:$C$37,0)),""))</f>
        <v/>
      </c>
      <c r="I140" s="4" t="str">
        <f t="shared" si="4"/>
        <v/>
      </c>
      <c r="J140" s="13" t="str">
        <f t="shared" si="5"/>
        <v/>
      </c>
    </row>
    <row r="141" spans="1:10" ht="19" customHeight="1">
      <c r="A141" s="8" t="str">
        <f>IF($B141="","",COUNTA($B$13:$B141))</f>
        <v/>
      </c>
      <c r="B141" s="6"/>
      <c r="C141" s="9" t="str">
        <f t="shared" ref="C141:C204" si="6">IF($B141="","",IF(NOT(ISNUMBER($B141)),"？",CHOOSE(WEEKDAY($B141,1),"日","月","火","水","木","金","土")))</f>
        <v/>
      </c>
      <c r="D141" s="3"/>
      <c r="E141" s="10"/>
      <c r="F141" s="11"/>
      <c r="G141" s="12" t="str">
        <f>IF($D141="","",IFERROR(INDEX(従事者登録!$D$8:$D$37,MATCH($D141,従事者登録!$C$8:$C$37,0))&amp;"","※未登録"))</f>
        <v/>
      </c>
      <c r="H141" s="4" t="str">
        <f>IF($D141="","",IFERROR(INDEX(従事者登録!$E$8:$E$37,MATCH($D141,従事者登録!$C$8:$C$37,0)),""))</f>
        <v/>
      </c>
      <c r="I141" s="4" t="str">
        <f t="shared" ref="I141:I204" si="7">IF(OR($E141="",N($H141)=0),"",ROUNDDOWN($E141*$H141,0))</f>
        <v/>
      </c>
      <c r="J141" s="13" t="str">
        <f t="shared" ref="J141:J204" si="8">IF($B141="","",IF(NOT(ISNUMBER($B141)),"日付を日付形式でご記入ください",IF($D141="","氏名を入力してください",IF($G141="※未登録","氏名が従事者登録にありません",IF(NOT(ISNUMBER($H141)),"従事者登録の区分が未選択です",IF($E141="","従事時間を入力してください",IF(OR(NOT(ISNUMBER($E141)),$E141&lt;=0),"従事時間をご確認ください",IF($F141="","業務内容を入力してください",IF(AND($D$8&lt;&gt;"",$B141&lt;$D$8),"事業実施期間より前の日付です",IF(AND($D$9&lt;&gt;"",$B141&gt;$D$9),"事業実施期間より後の日付です",IF(SUMIFS($E$13:$E$512,$B$13:$B$512,$B141,$D$13:$D$512,$D141)&gt;24,"同じ日の合計が24時間を超えています",IF(COUNTIFS($B$13:$B$512,$B141,$D$13:$D$512,$D141,$F$13:$F$512,$F141)&gt;1,"同じ内容の行が重複しています","OK"))))))))))))</f>
        <v/>
      </c>
    </row>
    <row r="142" spans="1:10" ht="19" customHeight="1">
      <c r="A142" s="8" t="str">
        <f>IF($B142="","",COUNTA($B$13:$B142))</f>
        <v/>
      </c>
      <c r="B142" s="6"/>
      <c r="C142" s="9" t="str">
        <f t="shared" si="6"/>
        <v/>
      </c>
      <c r="D142" s="3"/>
      <c r="E142" s="10"/>
      <c r="F142" s="11"/>
      <c r="G142" s="12" t="str">
        <f>IF($D142="","",IFERROR(INDEX(従事者登録!$D$8:$D$37,MATCH($D142,従事者登録!$C$8:$C$37,0))&amp;"","※未登録"))</f>
        <v/>
      </c>
      <c r="H142" s="4" t="str">
        <f>IF($D142="","",IFERROR(INDEX(従事者登録!$E$8:$E$37,MATCH($D142,従事者登録!$C$8:$C$37,0)),""))</f>
        <v/>
      </c>
      <c r="I142" s="4" t="str">
        <f t="shared" si="7"/>
        <v/>
      </c>
      <c r="J142" s="13" t="str">
        <f t="shared" si="8"/>
        <v/>
      </c>
    </row>
    <row r="143" spans="1:10" ht="19" customHeight="1">
      <c r="A143" s="8" t="str">
        <f>IF($B143="","",COUNTA($B$13:$B143))</f>
        <v/>
      </c>
      <c r="B143" s="6"/>
      <c r="C143" s="9" t="str">
        <f t="shared" si="6"/>
        <v/>
      </c>
      <c r="D143" s="3"/>
      <c r="E143" s="10"/>
      <c r="F143" s="11"/>
      <c r="G143" s="12" t="str">
        <f>IF($D143="","",IFERROR(INDEX(従事者登録!$D$8:$D$37,MATCH($D143,従事者登録!$C$8:$C$37,0))&amp;"","※未登録"))</f>
        <v/>
      </c>
      <c r="H143" s="4" t="str">
        <f>IF($D143="","",IFERROR(INDEX(従事者登録!$E$8:$E$37,MATCH($D143,従事者登録!$C$8:$C$37,0)),""))</f>
        <v/>
      </c>
      <c r="I143" s="4" t="str">
        <f t="shared" si="7"/>
        <v/>
      </c>
      <c r="J143" s="13" t="str">
        <f t="shared" si="8"/>
        <v/>
      </c>
    </row>
    <row r="144" spans="1:10" ht="19" customHeight="1">
      <c r="A144" s="8" t="str">
        <f>IF($B144="","",COUNTA($B$13:$B144))</f>
        <v/>
      </c>
      <c r="B144" s="6"/>
      <c r="C144" s="9" t="str">
        <f t="shared" si="6"/>
        <v/>
      </c>
      <c r="D144" s="3"/>
      <c r="E144" s="10"/>
      <c r="F144" s="11"/>
      <c r="G144" s="12" t="str">
        <f>IF($D144="","",IFERROR(INDEX(従事者登録!$D$8:$D$37,MATCH($D144,従事者登録!$C$8:$C$37,0))&amp;"","※未登録"))</f>
        <v/>
      </c>
      <c r="H144" s="4" t="str">
        <f>IF($D144="","",IFERROR(INDEX(従事者登録!$E$8:$E$37,MATCH($D144,従事者登録!$C$8:$C$37,0)),""))</f>
        <v/>
      </c>
      <c r="I144" s="4" t="str">
        <f t="shared" si="7"/>
        <v/>
      </c>
      <c r="J144" s="13" t="str">
        <f t="shared" si="8"/>
        <v/>
      </c>
    </row>
    <row r="145" spans="1:10" ht="19" customHeight="1">
      <c r="A145" s="8" t="str">
        <f>IF($B145="","",COUNTA($B$13:$B145))</f>
        <v/>
      </c>
      <c r="B145" s="6"/>
      <c r="C145" s="9" t="str">
        <f t="shared" si="6"/>
        <v/>
      </c>
      <c r="D145" s="3"/>
      <c r="E145" s="10"/>
      <c r="F145" s="11"/>
      <c r="G145" s="12" t="str">
        <f>IF($D145="","",IFERROR(INDEX(従事者登録!$D$8:$D$37,MATCH($D145,従事者登録!$C$8:$C$37,0))&amp;"","※未登録"))</f>
        <v/>
      </c>
      <c r="H145" s="4" t="str">
        <f>IF($D145="","",IFERROR(INDEX(従事者登録!$E$8:$E$37,MATCH($D145,従事者登録!$C$8:$C$37,0)),""))</f>
        <v/>
      </c>
      <c r="I145" s="4" t="str">
        <f t="shared" si="7"/>
        <v/>
      </c>
      <c r="J145" s="13" t="str">
        <f t="shared" si="8"/>
        <v/>
      </c>
    </row>
    <row r="146" spans="1:10" ht="19" customHeight="1">
      <c r="A146" s="8" t="str">
        <f>IF($B146="","",COUNTA($B$13:$B146))</f>
        <v/>
      </c>
      <c r="B146" s="6"/>
      <c r="C146" s="9" t="str">
        <f t="shared" si="6"/>
        <v/>
      </c>
      <c r="D146" s="3"/>
      <c r="E146" s="10"/>
      <c r="F146" s="11"/>
      <c r="G146" s="12" t="str">
        <f>IF($D146="","",IFERROR(INDEX(従事者登録!$D$8:$D$37,MATCH($D146,従事者登録!$C$8:$C$37,0))&amp;"","※未登録"))</f>
        <v/>
      </c>
      <c r="H146" s="4" t="str">
        <f>IF($D146="","",IFERROR(INDEX(従事者登録!$E$8:$E$37,MATCH($D146,従事者登録!$C$8:$C$37,0)),""))</f>
        <v/>
      </c>
      <c r="I146" s="4" t="str">
        <f t="shared" si="7"/>
        <v/>
      </c>
      <c r="J146" s="13" t="str">
        <f t="shared" si="8"/>
        <v/>
      </c>
    </row>
    <row r="147" spans="1:10" ht="19" customHeight="1">
      <c r="A147" s="8" t="str">
        <f>IF($B147="","",COUNTA($B$13:$B147))</f>
        <v/>
      </c>
      <c r="B147" s="6"/>
      <c r="C147" s="9" t="str">
        <f t="shared" si="6"/>
        <v/>
      </c>
      <c r="D147" s="3"/>
      <c r="E147" s="10"/>
      <c r="F147" s="11"/>
      <c r="G147" s="12" t="str">
        <f>IF($D147="","",IFERROR(INDEX(従事者登録!$D$8:$D$37,MATCH($D147,従事者登録!$C$8:$C$37,0))&amp;"","※未登録"))</f>
        <v/>
      </c>
      <c r="H147" s="4" t="str">
        <f>IF($D147="","",IFERROR(INDEX(従事者登録!$E$8:$E$37,MATCH($D147,従事者登録!$C$8:$C$37,0)),""))</f>
        <v/>
      </c>
      <c r="I147" s="4" t="str">
        <f t="shared" si="7"/>
        <v/>
      </c>
      <c r="J147" s="13" t="str">
        <f t="shared" si="8"/>
        <v/>
      </c>
    </row>
    <row r="148" spans="1:10" ht="19" customHeight="1">
      <c r="A148" s="8" t="str">
        <f>IF($B148="","",COUNTA($B$13:$B148))</f>
        <v/>
      </c>
      <c r="B148" s="6"/>
      <c r="C148" s="9" t="str">
        <f t="shared" si="6"/>
        <v/>
      </c>
      <c r="D148" s="3"/>
      <c r="E148" s="10"/>
      <c r="F148" s="11"/>
      <c r="G148" s="12" t="str">
        <f>IF($D148="","",IFERROR(INDEX(従事者登録!$D$8:$D$37,MATCH($D148,従事者登録!$C$8:$C$37,0))&amp;"","※未登録"))</f>
        <v/>
      </c>
      <c r="H148" s="4" t="str">
        <f>IF($D148="","",IFERROR(INDEX(従事者登録!$E$8:$E$37,MATCH($D148,従事者登録!$C$8:$C$37,0)),""))</f>
        <v/>
      </c>
      <c r="I148" s="4" t="str">
        <f t="shared" si="7"/>
        <v/>
      </c>
      <c r="J148" s="13" t="str">
        <f t="shared" si="8"/>
        <v/>
      </c>
    </row>
    <row r="149" spans="1:10" ht="19" customHeight="1">
      <c r="A149" s="8" t="str">
        <f>IF($B149="","",COUNTA($B$13:$B149))</f>
        <v/>
      </c>
      <c r="B149" s="6"/>
      <c r="C149" s="9" t="str">
        <f t="shared" si="6"/>
        <v/>
      </c>
      <c r="D149" s="3"/>
      <c r="E149" s="10"/>
      <c r="F149" s="11"/>
      <c r="G149" s="12" t="str">
        <f>IF($D149="","",IFERROR(INDEX(従事者登録!$D$8:$D$37,MATCH($D149,従事者登録!$C$8:$C$37,0))&amp;"","※未登録"))</f>
        <v/>
      </c>
      <c r="H149" s="4" t="str">
        <f>IF($D149="","",IFERROR(INDEX(従事者登録!$E$8:$E$37,MATCH($D149,従事者登録!$C$8:$C$37,0)),""))</f>
        <v/>
      </c>
      <c r="I149" s="4" t="str">
        <f t="shared" si="7"/>
        <v/>
      </c>
      <c r="J149" s="13" t="str">
        <f t="shared" si="8"/>
        <v/>
      </c>
    </row>
    <row r="150" spans="1:10" ht="19" customHeight="1">
      <c r="A150" s="8" t="str">
        <f>IF($B150="","",COUNTA($B$13:$B150))</f>
        <v/>
      </c>
      <c r="B150" s="6"/>
      <c r="C150" s="9" t="str">
        <f t="shared" si="6"/>
        <v/>
      </c>
      <c r="D150" s="3"/>
      <c r="E150" s="10"/>
      <c r="F150" s="11"/>
      <c r="G150" s="12" t="str">
        <f>IF($D150="","",IFERROR(INDEX(従事者登録!$D$8:$D$37,MATCH($D150,従事者登録!$C$8:$C$37,0))&amp;"","※未登録"))</f>
        <v/>
      </c>
      <c r="H150" s="4" t="str">
        <f>IF($D150="","",IFERROR(INDEX(従事者登録!$E$8:$E$37,MATCH($D150,従事者登録!$C$8:$C$37,0)),""))</f>
        <v/>
      </c>
      <c r="I150" s="4" t="str">
        <f t="shared" si="7"/>
        <v/>
      </c>
      <c r="J150" s="13" t="str">
        <f t="shared" si="8"/>
        <v/>
      </c>
    </row>
    <row r="151" spans="1:10" ht="19" customHeight="1">
      <c r="A151" s="8" t="str">
        <f>IF($B151="","",COUNTA($B$13:$B151))</f>
        <v/>
      </c>
      <c r="B151" s="6"/>
      <c r="C151" s="9" t="str">
        <f t="shared" si="6"/>
        <v/>
      </c>
      <c r="D151" s="3"/>
      <c r="E151" s="10"/>
      <c r="F151" s="11"/>
      <c r="G151" s="12" t="str">
        <f>IF($D151="","",IFERROR(INDEX(従事者登録!$D$8:$D$37,MATCH($D151,従事者登録!$C$8:$C$37,0))&amp;"","※未登録"))</f>
        <v/>
      </c>
      <c r="H151" s="4" t="str">
        <f>IF($D151="","",IFERROR(INDEX(従事者登録!$E$8:$E$37,MATCH($D151,従事者登録!$C$8:$C$37,0)),""))</f>
        <v/>
      </c>
      <c r="I151" s="4" t="str">
        <f t="shared" si="7"/>
        <v/>
      </c>
      <c r="J151" s="13" t="str">
        <f t="shared" si="8"/>
        <v/>
      </c>
    </row>
    <row r="152" spans="1:10" ht="19" customHeight="1">
      <c r="A152" s="8" t="str">
        <f>IF($B152="","",COUNTA($B$13:$B152))</f>
        <v/>
      </c>
      <c r="B152" s="6"/>
      <c r="C152" s="9" t="str">
        <f t="shared" si="6"/>
        <v/>
      </c>
      <c r="D152" s="3"/>
      <c r="E152" s="10"/>
      <c r="F152" s="11"/>
      <c r="G152" s="12" t="str">
        <f>IF($D152="","",IFERROR(INDEX(従事者登録!$D$8:$D$37,MATCH($D152,従事者登録!$C$8:$C$37,0))&amp;"","※未登録"))</f>
        <v/>
      </c>
      <c r="H152" s="4" t="str">
        <f>IF($D152="","",IFERROR(INDEX(従事者登録!$E$8:$E$37,MATCH($D152,従事者登録!$C$8:$C$37,0)),""))</f>
        <v/>
      </c>
      <c r="I152" s="4" t="str">
        <f t="shared" si="7"/>
        <v/>
      </c>
      <c r="J152" s="13" t="str">
        <f t="shared" si="8"/>
        <v/>
      </c>
    </row>
    <row r="153" spans="1:10" ht="19" customHeight="1">
      <c r="A153" s="8" t="str">
        <f>IF($B153="","",COUNTA($B$13:$B153))</f>
        <v/>
      </c>
      <c r="B153" s="6"/>
      <c r="C153" s="9" t="str">
        <f t="shared" si="6"/>
        <v/>
      </c>
      <c r="D153" s="3"/>
      <c r="E153" s="10"/>
      <c r="F153" s="11"/>
      <c r="G153" s="12" t="str">
        <f>IF($D153="","",IFERROR(INDEX(従事者登録!$D$8:$D$37,MATCH($D153,従事者登録!$C$8:$C$37,0))&amp;"","※未登録"))</f>
        <v/>
      </c>
      <c r="H153" s="4" t="str">
        <f>IF($D153="","",IFERROR(INDEX(従事者登録!$E$8:$E$37,MATCH($D153,従事者登録!$C$8:$C$37,0)),""))</f>
        <v/>
      </c>
      <c r="I153" s="4" t="str">
        <f t="shared" si="7"/>
        <v/>
      </c>
      <c r="J153" s="13" t="str">
        <f t="shared" si="8"/>
        <v/>
      </c>
    </row>
    <row r="154" spans="1:10" ht="19" customHeight="1">
      <c r="A154" s="8" t="str">
        <f>IF($B154="","",COUNTA($B$13:$B154))</f>
        <v/>
      </c>
      <c r="B154" s="6"/>
      <c r="C154" s="9" t="str">
        <f t="shared" si="6"/>
        <v/>
      </c>
      <c r="D154" s="3"/>
      <c r="E154" s="10"/>
      <c r="F154" s="11"/>
      <c r="G154" s="12" t="str">
        <f>IF($D154="","",IFERROR(INDEX(従事者登録!$D$8:$D$37,MATCH($D154,従事者登録!$C$8:$C$37,0))&amp;"","※未登録"))</f>
        <v/>
      </c>
      <c r="H154" s="4" t="str">
        <f>IF($D154="","",IFERROR(INDEX(従事者登録!$E$8:$E$37,MATCH($D154,従事者登録!$C$8:$C$37,0)),""))</f>
        <v/>
      </c>
      <c r="I154" s="4" t="str">
        <f t="shared" si="7"/>
        <v/>
      </c>
      <c r="J154" s="13" t="str">
        <f t="shared" si="8"/>
        <v/>
      </c>
    </row>
    <row r="155" spans="1:10" ht="19" customHeight="1">
      <c r="A155" s="8" t="str">
        <f>IF($B155="","",COUNTA($B$13:$B155))</f>
        <v/>
      </c>
      <c r="B155" s="6"/>
      <c r="C155" s="9" t="str">
        <f t="shared" si="6"/>
        <v/>
      </c>
      <c r="D155" s="3"/>
      <c r="E155" s="10"/>
      <c r="F155" s="11"/>
      <c r="G155" s="12" t="str">
        <f>IF($D155="","",IFERROR(INDEX(従事者登録!$D$8:$D$37,MATCH($D155,従事者登録!$C$8:$C$37,0))&amp;"","※未登録"))</f>
        <v/>
      </c>
      <c r="H155" s="4" t="str">
        <f>IF($D155="","",IFERROR(INDEX(従事者登録!$E$8:$E$37,MATCH($D155,従事者登録!$C$8:$C$37,0)),""))</f>
        <v/>
      </c>
      <c r="I155" s="4" t="str">
        <f t="shared" si="7"/>
        <v/>
      </c>
      <c r="J155" s="13" t="str">
        <f t="shared" si="8"/>
        <v/>
      </c>
    </row>
    <row r="156" spans="1:10" ht="19" customHeight="1">
      <c r="A156" s="8" t="str">
        <f>IF($B156="","",COUNTA($B$13:$B156))</f>
        <v/>
      </c>
      <c r="B156" s="6"/>
      <c r="C156" s="9" t="str">
        <f t="shared" si="6"/>
        <v/>
      </c>
      <c r="D156" s="3"/>
      <c r="E156" s="10"/>
      <c r="F156" s="11"/>
      <c r="G156" s="12" t="str">
        <f>IF($D156="","",IFERROR(INDEX(従事者登録!$D$8:$D$37,MATCH($D156,従事者登録!$C$8:$C$37,0))&amp;"","※未登録"))</f>
        <v/>
      </c>
      <c r="H156" s="4" t="str">
        <f>IF($D156="","",IFERROR(INDEX(従事者登録!$E$8:$E$37,MATCH($D156,従事者登録!$C$8:$C$37,0)),""))</f>
        <v/>
      </c>
      <c r="I156" s="4" t="str">
        <f t="shared" si="7"/>
        <v/>
      </c>
      <c r="J156" s="13" t="str">
        <f t="shared" si="8"/>
        <v/>
      </c>
    </row>
    <row r="157" spans="1:10" ht="19" customHeight="1">
      <c r="A157" s="8" t="str">
        <f>IF($B157="","",COUNTA($B$13:$B157))</f>
        <v/>
      </c>
      <c r="B157" s="6"/>
      <c r="C157" s="9" t="str">
        <f t="shared" si="6"/>
        <v/>
      </c>
      <c r="D157" s="3"/>
      <c r="E157" s="10"/>
      <c r="F157" s="11"/>
      <c r="G157" s="12" t="str">
        <f>IF($D157="","",IFERROR(INDEX(従事者登録!$D$8:$D$37,MATCH($D157,従事者登録!$C$8:$C$37,0))&amp;"","※未登録"))</f>
        <v/>
      </c>
      <c r="H157" s="4" t="str">
        <f>IF($D157="","",IFERROR(INDEX(従事者登録!$E$8:$E$37,MATCH($D157,従事者登録!$C$8:$C$37,0)),""))</f>
        <v/>
      </c>
      <c r="I157" s="4" t="str">
        <f t="shared" si="7"/>
        <v/>
      </c>
      <c r="J157" s="13" t="str">
        <f t="shared" si="8"/>
        <v/>
      </c>
    </row>
    <row r="158" spans="1:10" ht="19" customHeight="1">
      <c r="A158" s="8" t="str">
        <f>IF($B158="","",COUNTA($B$13:$B158))</f>
        <v/>
      </c>
      <c r="B158" s="6"/>
      <c r="C158" s="9" t="str">
        <f t="shared" si="6"/>
        <v/>
      </c>
      <c r="D158" s="3"/>
      <c r="E158" s="10"/>
      <c r="F158" s="11"/>
      <c r="G158" s="12" t="str">
        <f>IF($D158="","",IFERROR(INDEX(従事者登録!$D$8:$D$37,MATCH($D158,従事者登録!$C$8:$C$37,0))&amp;"","※未登録"))</f>
        <v/>
      </c>
      <c r="H158" s="4" t="str">
        <f>IF($D158="","",IFERROR(INDEX(従事者登録!$E$8:$E$37,MATCH($D158,従事者登録!$C$8:$C$37,0)),""))</f>
        <v/>
      </c>
      <c r="I158" s="4" t="str">
        <f t="shared" si="7"/>
        <v/>
      </c>
      <c r="J158" s="13" t="str">
        <f t="shared" si="8"/>
        <v/>
      </c>
    </row>
    <row r="159" spans="1:10" ht="19" customHeight="1">
      <c r="A159" s="8" t="str">
        <f>IF($B159="","",COUNTA($B$13:$B159))</f>
        <v/>
      </c>
      <c r="B159" s="6"/>
      <c r="C159" s="9" t="str">
        <f t="shared" si="6"/>
        <v/>
      </c>
      <c r="D159" s="3"/>
      <c r="E159" s="10"/>
      <c r="F159" s="11"/>
      <c r="G159" s="12" t="str">
        <f>IF($D159="","",IFERROR(INDEX(従事者登録!$D$8:$D$37,MATCH($D159,従事者登録!$C$8:$C$37,0))&amp;"","※未登録"))</f>
        <v/>
      </c>
      <c r="H159" s="4" t="str">
        <f>IF($D159="","",IFERROR(INDEX(従事者登録!$E$8:$E$37,MATCH($D159,従事者登録!$C$8:$C$37,0)),""))</f>
        <v/>
      </c>
      <c r="I159" s="4" t="str">
        <f t="shared" si="7"/>
        <v/>
      </c>
      <c r="J159" s="13" t="str">
        <f t="shared" si="8"/>
        <v/>
      </c>
    </row>
    <row r="160" spans="1:10" ht="19" customHeight="1">
      <c r="A160" s="8" t="str">
        <f>IF($B160="","",COUNTA($B$13:$B160))</f>
        <v/>
      </c>
      <c r="B160" s="6"/>
      <c r="C160" s="9" t="str">
        <f t="shared" si="6"/>
        <v/>
      </c>
      <c r="D160" s="3"/>
      <c r="E160" s="10"/>
      <c r="F160" s="11"/>
      <c r="G160" s="12" t="str">
        <f>IF($D160="","",IFERROR(INDEX(従事者登録!$D$8:$D$37,MATCH($D160,従事者登録!$C$8:$C$37,0))&amp;"","※未登録"))</f>
        <v/>
      </c>
      <c r="H160" s="4" t="str">
        <f>IF($D160="","",IFERROR(INDEX(従事者登録!$E$8:$E$37,MATCH($D160,従事者登録!$C$8:$C$37,0)),""))</f>
        <v/>
      </c>
      <c r="I160" s="4" t="str">
        <f t="shared" si="7"/>
        <v/>
      </c>
      <c r="J160" s="13" t="str">
        <f t="shared" si="8"/>
        <v/>
      </c>
    </row>
    <row r="161" spans="1:10" ht="19" customHeight="1">
      <c r="A161" s="8" t="str">
        <f>IF($B161="","",COUNTA($B$13:$B161))</f>
        <v/>
      </c>
      <c r="B161" s="6"/>
      <c r="C161" s="9" t="str">
        <f t="shared" si="6"/>
        <v/>
      </c>
      <c r="D161" s="3"/>
      <c r="E161" s="10"/>
      <c r="F161" s="11"/>
      <c r="G161" s="12" t="str">
        <f>IF($D161="","",IFERROR(INDEX(従事者登録!$D$8:$D$37,MATCH($D161,従事者登録!$C$8:$C$37,0))&amp;"","※未登録"))</f>
        <v/>
      </c>
      <c r="H161" s="4" t="str">
        <f>IF($D161="","",IFERROR(INDEX(従事者登録!$E$8:$E$37,MATCH($D161,従事者登録!$C$8:$C$37,0)),""))</f>
        <v/>
      </c>
      <c r="I161" s="4" t="str">
        <f t="shared" si="7"/>
        <v/>
      </c>
      <c r="J161" s="13" t="str">
        <f t="shared" si="8"/>
        <v/>
      </c>
    </row>
    <row r="162" spans="1:10" ht="19" customHeight="1">
      <c r="A162" s="8" t="str">
        <f>IF($B162="","",COUNTA($B$13:$B162))</f>
        <v/>
      </c>
      <c r="B162" s="6"/>
      <c r="C162" s="9" t="str">
        <f t="shared" si="6"/>
        <v/>
      </c>
      <c r="D162" s="3"/>
      <c r="E162" s="10"/>
      <c r="F162" s="11"/>
      <c r="G162" s="12" t="str">
        <f>IF($D162="","",IFERROR(INDEX(従事者登録!$D$8:$D$37,MATCH($D162,従事者登録!$C$8:$C$37,0))&amp;"","※未登録"))</f>
        <v/>
      </c>
      <c r="H162" s="4" t="str">
        <f>IF($D162="","",IFERROR(INDEX(従事者登録!$E$8:$E$37,MATCH($D162,従事者登録!$C$8:$C$37,0)),""))</f>
        <v/>
      </c>
      <c r="I162" s="4" t="str">
        <f t="shared" si="7"/>
        <v/>
      </c>
      <c r="J162" s="13" t="str">
        <f t="shared" si="8"/>
        <v/>
      </c>
    </row>
    <row r="163" spans="1:10" ht="19" customHeight="1">
      <c r="A163" s="8" t="str">
        <f>IF($B163="","",COUNTA($B$13:$B163))</f>
        <v/>
      </c>
      <c r="B163" s="6"/>
      <c r="C163" s="9" t="str">
        <f t="shared" si="6"/>
        <v/>
      </c>
      <c r="D163" s="3"/>
      <c r="E163" s="10"/>
      <c r="F163" s="11"/>
      <c r="G163" s="12" t="str">
        <f>IF($D163="","",IFERROR(INDEX(従事者登録!$D$8:$D$37,MATCH($D163,従事者登録!$C$8:$C$37,0))&amp;"","※未登録"))</f>
        <v/>
      </c>
      <c r="H163" s="4" t="str">
        <f>IF($D163="","",IFERROR(INDEX(従事者登録!$E$8:$E$37,MATCH($D163,従事者登録!$C$8:$C$37,0)),""))</f>
        <v/>
      </c>
      <c r="I163" s="4" t="str">
        <f t="shared" si="7"/>
        <v/>
      </c>
      <c r="J163" s="13" t="str">
        <f t="shared" si="8"/>
        <v/>
      </c>
    </row>
    <row r="164" spans="1:10" ht="19" customHeight="1">
      <c r="A164" s="8" t="str">
        <f>IF($B164="","",COUNTA($B$13:$B164))</f>
        <v/>
      </c>
      <c r="B164" s="6"/>
      <c r="C164" s="9" t="str">
        <f t="shared" si="6"/>
        <v/>
      </c>
      <c r="D164" s="3"/>
      <c r="E164" s="10"/>
      <c r="F164" s="11"/>
      <c r="G164" s="12" t="str">
        <f>IF($D164="","",IFERROR(INDEX(従事者登録!$D$8:$D$37,MATCH($D164,従事者登録!$C$8:$C$37,0))&amp;"","※未登録"))</f>
        <v/>
      </c>
      <c r="H164" s="4" t="str">
        <f>IF($D164="","",IFERROR(INDEX(従事者登録!$E$8:$E$37,MATCH($D164,従事者登録!$C$8:$C$37,0)),""))</f>
        <v/>
      </c>
      <c r="I164" s="4" t="str">
        <f t="shared" si="7"/>
        <v/>
      </c>
      <c r="J164" s="13" t="str">
        <f t="shared" si="8"/>
        <v/>
      </c>
    </row>
    <row r="165" spans="1:10" ht="19" customHeight="1">
      <c r="A165" s="8" t="str">
        <f>IF($B165="","",COUNTA($B$13:$B165))</f>
        <v/>
      </c>
      <c r="B165" s="6"/>
      <c r="C165" s="9" t="str">
        <f t="shared" si="6"/>
        <v/>
      </c>
      <c r="D165" s="3"/>
      <c r="E165" s="10"/>
      <c r="F165" s="11"/>
      <c r="G165" s="12" t="str">
        <f>IF($D165="","",IFERROR(INDEX(従事者登録!$D$8:$D$37,MATCH($D165,従事者登録!$C$8:$C$37,0))&amp;"","※未登録"))</f>
        <v/>
      </c>
      <c r="H165" s="4" t="str">
        <f>IF($D165="","",IFERROR(INDEX(従事者登録!$E$8:$E$37,MATCH($D165,従事者登録!$C$8:$C$37,0)),""))</f>
        <v/>
      </c>
      <c r="I165" s="4" t="str">
        <f t="shared" si="7"/>
        <v/>
      </c>
      <c r="J165" s="13" t="str">
        <f t="shared" si="8"/>
        <v/>
      </c>
    </row>
    <row r="166" spans="1:10" ht="19" customHeight="1">
      <c r="A166" s="8" t="str">
        <f>IF($B166="","",COUNTA($B$13:$B166))</f>
        <v/>
      </c>
      <c r="B166" s="6"/>
      <c r="C166" s="9" t="str">
        <f t="shared" si="6"/>
        <v/>
      </c>
      <c r="D166" s="3"/>
      <c r="E166" s="10"/>
      <c r="F166" s="11"/>
      <c r="G166" s="12" t="str">
        <f>IF($D166="","",IFERROR(INDEX(従事者登録!$D$8:$D$37,MATCH($D166,従事者登録!$C$8:$C$37,0))&amp;"","※未登録"))</f>
        <v/>
      </c>
      <c r="H166" s="4" t="str">
        <f>IF($D166="","",IFERROR(INDEX(従事者登録!$E$8:$E$37,MATCH($D166,従事者登録!$C$8:$C$37,0)),""))</f>
        <v/>
      </c>
      <c r="I166" s="4" t="str">
        <f t="shared" si="7"/>
        <v/>
      </c>
      <c r="J166" s="13" t="str">
        <f t="shared" si="8"/>
        <v/>
      </c>
    </row>
    <row r="167" spans="1:10" ht="19" customHeight="1">
      <c r="A167" s="8" t="str">
        <f>IF($B167="","",COUNTA($B$13:$B167))</f>
        <v/>
      </c>
      <c r="B167" s="6"/>
      <c r="C167" s="9" t="str">
        <f t="shared" si="6"/>
        <v/>
      </c>
      <c r="D167" s="3"/>
      <c r="E167" s="10"/>
      <c r="F167" s="11"/>
      <c r="G167" s="12" t="str">
        <f>IF($D167="","",IFERROR(INDEX(従事者登録!$D$8:$D$37,MATCH($D167,従事者登録!$C$8:$C$37,0))&amp;"","※未登録"))</f>
        <v/>
      </c>
      <c r="H167" s="4" t="str">
        <f>IF($D167="","",IFERROR(INDEX(従事者登録!$E$8:$E$37,MATCH($D167,従事者登録!$C$8:$C$37,0)),""))</f>
        <v/>
      </c>
      <c r="I167" s="4" t="str">
        <f t="shared" si="7"/>
        <v/>
      </c>
      <c r="J167" s="13" t="str">
        <f t="shared" si="8"/>
        <v/>
      </c>
    </row>
    <row r="168" spans="1:10" ht="19" customHeight="1">
      <c r="A168" s="8" t="str">
        <f>IF($B168="","",COUNTA($B$13:$B168))</f>
        <v/>
      </c>
      <c r="B168" s="6"/>
      <c r="C168" s="9" t="str">
        <f t="shared" si="6"/>
        <v/>
      </c>
      <c r="D168" s="3"/>
      <c r="E168" s="10"/>
      <c r="F168" s="11"/>
      <c r="G168" s="12" t="str">
        <f>IF($D168="","",IFERROR(INDEX(従事者登録!$D$8:$D$37,MATCH($D168,従事者登録!$C$8:$C$37,0))&amp;"","※未登録"))</f>
        <v/>
      </c>
      <c r="H168" s="4" t="str">
        <f>IF($D168="","",IFERROR(INDEX(従事者登録!$E$8:$E$37,MATCH($D168,従事者登録!$C$8:$C$37,0)),""))</f>
        <v/>
      </c>
      <c r="I168" s="4" t="str">
        <f t="shared" si="7"/>
        <v/>
      </c>
      <c r="J168" s="13" t="str">
        <f t="shared" si="8"/>
        <v/>
      </c>
    </row>
    <row r="169" spans="1:10" ht="19" customHeight="1">
      <c r="A169" s="8" t="str">
        <f>IF($B169="","",COUNTA($B$13:$B169))</f>
        <v/>
      </c>
      <c r="B169" s="6"/>
      <c r="C169" s="9" t="str">
        <f t="shared" si="6"/>
        <v/>
      </c>
      <c r="D169" s="3"/>
      <c r="E169" s="10"/>
      <c r="F169" s="11"/>
      <c r="G169" s="12" t="str">
        <f>IF($D169="","",IFERROR(INDEX(従事者登録!$D$8:$D$37,MATCH($D169,従事者登録!$C$8:$C$37,0))&amp;"","※未登録"))</f>
        <v/>
      </c>
      <c r="H169" s="4" t="str">
        <f>IF($D169="","",IFERROR(INDEX(従事者登録!$E$8:$E$37,MATCH($D169,従事者登録!$C$8:$C$37,0)),""))</f>
        <v/>
      </c>
      <c r="I169" s="4" t="str">
        <f t="shared" si="7"/>
        <v/>
      </c>
      <c r="J169" s="13" t="str">
        <f t="shared" si="8"/>
        <v/>
      </c>
    </row>
    <row r="170" spans="1:10" ht="19" customHeight="1">
      <c r="A170" s="8" t="str">
        <f>IF($B170="","",COUNTA($B$13:$B170))</f>
        <v/>
      </c>
      <c r="B170" s="6"/>
      <c r="C170" s="9" t="str">
        <f t="shared" si="6"/>
        <v/>
      </c>
      <c r="D170" s="3"/>
      <c r="E170" s="10"/>
      <c r="F170" s="11"/>
      <c r="G170" s="12" t="str">
        <f>IF($D170="","",IFERROR(INDEX(従事者登録!$D$8:$D$37,MATCH($D170,従事者登録!$C$8:$C$37,0))&amp;"","※未登録"))</f>
        <v/>
      </c>
      <c r="H170" s="4" t="str">
        <f>IF($D170="","",IFERROR(INDEX(従事者登録!$E$8:$E$37,MATCH($D170,従事者登録!$C$8:$C$37,0)),""))</f>
        <v/>
      </c>
      <c r="I170" s="4" t="str">
        <f t="shared" si="7"/>
        <v/>
      </c>
      <c r="J170" s="13" t="str">
        <f t="shared" si="8"/>
        <v/>
      </c>
    </row>
    <row r="171" spans="1:10" ht="19" customHeight="1">
      <c r="A171" s="8" t="str">
        <f>IF($B171="","",COUNTA($B$13:$B171))</f>
        <v/>
      </c>
      <c r="B171" s="6"/>
      <c r="C171" s="9" t="str">
        <f t="shared" si="6"/>
        <v/>
      </c>
      <c r="D171" s="3"/>
      <c r="E171" s="10"/>
      <c r="F171" s="11"/>
      <c r="G171" s="12" t="str">
        <f>IF($D171="","",IFERROR(INDEX(従事者登録!$D$8:$D$37,MATCH($D171,従事者登録!$C$8:$C$37,0))&amp;"","※未登録"))</f>
        <v/>
      </c>
      <c r="H171" s="4" t="str">
        <f>IF($D171="","",IFERROR(INDEX(従事者登録!$E$8:$E$37,MATCH($D171,従事者登録!$C$8:$C$37,0)),""))</f>
        <v/>
      </c>
      <c r="I171" s="4" t="str">
        <f t="shared" si="7"/>
        <v/>
      </c>
      <c r="J171" s="13" t="str">
        <f t="shared" si="8"/>
        <v/>
      </c>
    </row>
    <row r="172" spans="1:10" ht="19" customHeight="1">
      <c r="A172" s="8" t="str">
        <f>IF($B172="","",COUNTA($B$13:$B172))</f>
        <v/>
      </c>
      <c r="B172" s="6"/>
      <c r="C172" s="9" t="str">
        <f t="shared" si="6"/>
        <v/>
      </c>
      <c r="D172" s="3"/>
      <c r="E172" s="10"/>
      <c r="F172" s="11"/>
      <c r="G172" s="12" t="str">
        <f>IF($D172="","",IFERROR(INDEX(従事者登録!$D$8:$D$37,MATCH($D172,従事者登録!$C$8:$C$37,0))&amp;"","※未登録"))</f>
        <v/>
      </c>
      <c r="H172" s="4" t="str">
        <f>IF($D172="","",IFERROR(INDEX(従事者登録!$E$8:$E$37,MATCH($D172,従事者登録!$C$8:$C$37,0)),""))</f>
        <v/>
      </c>
      <c r="I172" s="4" t="str">
        <f t="shared" si="7"/>
        <v/>
      </c>
      <c r="J172" s="13" t="str">
        <f t="shared" si="8"/>
        <v/>
      </c>
    </row>
    <row r="173" spans="1:10" ht="19" customHeight="1">
      <c r="A173" s="8" t="str">
        <f>IF($B173="","",COUNTA($B$13:$B173))</f>
        <v/>
      </c>
      <c r="B173" s="6"/>
      <c r="C173" s="9" t="str">
        <f t="shared" si="6"/>
        <v/>
      </c>
      <c r="D173" s="3"/>
      <c r="E173" s="10"/>
      <c r="F173" s="11"/>
      <c r="G173" s="12" t="str">
        <f>IF($D173="","",IFERROR(INDEX(従事者登録!$D$8:$D$37,MATCH($D173,従事者登録!$C$8:$C$37,0))&amp;"","※未登録"))</f>
        <v/>
      </c>
      <c r="H173" s="4" t="str">
        <f>IF($D173="","",IFERROR(INDEX(従事者登録!$E$8:$E$37,MATCH($D173,従事者登録!$C$8:$C$37,0)),""))</f>
        <v/>
      </c>
      <c r="I173" s="4" t="str">
        <f t="shared" si="7"/>
        <v/>
      </c>
      <c r="J173" s="13" t="str">
        <f t="shared" si="8"/>
        <v/>
      </c>
    </row>
    <row r="174" spans="1:10" ht="19" customHeight="1">
      <c r="A174" s="8" t="str">
        <f>IF($B174="","",COUNTA($B$13:$B174))</f>
        <v/>
      </c>
      <c r="B174" s="6"/>
      <c r="C174" s="9" t="str">
        <f t="shared" si="6"/>
        <v/>
      </c>
      <c r="D174" s="3"/>
      <c r="E174" s="10"/>
      <c r="F174" s="11"/>
      <c r="G174" s="12" t="str">
        <f>IF($D174="","",IFERROR(INDEX(従事者登録!$D$8:$D$37,MATCH($D174,従事者登録!$C$8:$C$37,0))&amp;"","※未登録"))</f>
        <v/>
      </c>
      <c r="H174" s="4" t="str">
        <f>IF($D174="","",IFERROR(INDEX(従事者登録!$E$8:$E$37,MATCH($D174,従事者登録!$C$8:$C$37,0)),""))</f>
        <v/>
      </c>
      <c r="I174" s="4" t="str">
        <f t="shared" si="7"/>
        <v/>
      </c>
      <c r="J174" s="13" t="str">
        <f t="shared" si="8"/>
        <v/>
      </c>
    </row>
    <row r="175" spans="1:10" ht="19" customHeight="1">
      <c r="A175" s="8" t="str">
        <f>IF($B175="","",COUNTA($B$13:$B175))</f>
        <v/>
      </c>
      <c r="B175" s="6"/>
      <c r="C175" s="9" t="str">
        <f t="shared" si="6"/>
        <v/>
      </c>
      <c r="D175" s="3"/>
      <c r="E175" s="10"/>
      <c r="F175" s="11"/>
      <c r="G175" s="12" t="str">
        <f>IF($D175="","",IFERROR(INDEX(従事者登録!$D$8:$D$37,MATCH($D175,従事者登録!$C$8:$C$37,0))&amp;"","※未登録"))</f>
        <v/>
      </c>
      <c r="H175" s="4" t="str">
        <f>IF($D175="","",IFERROR(INDEX(従事者登録!$E$8:$E$37,MATCH($D175,従事者登録!$C$8:$C$37,0)),""))</f>
        <v/>
      </c>
      <c r="I175" s="4" t="str">
        <f t="shared" si="7"/>
        <v/>
      </c>
      <c r="J175" s="13" t="str">
        <f t="shared" si="8"/>
        <v/>
      </c>
    </row>
    <row r="176" spans="1:10" ht="19" customHeight="1">
      <c r="A176" s="8" t="str">
        <f>IF($B176="","",COUNTA($B$13:$B176))</f>
        <v/>
      </c>
      <c r="B176" s="6"/>
      <c r="C176" s="9" t="str">
        <f t="shared" si="6"/>
        <v/>
      </c>
      <c r="D176" s="3"/>
      <c r="E176" s="10"/>
      <c r="F176" s="11"/>
      <c r="G176" s="12" t="str">
        <f>IF($D176="","",IFERROR(INDEX(従事者登録!$D$8:$D$37,MATCH($D176,従事者登録!$C$8:$C$37,0))&amp;"","※未登録"))</f>
        <v/>
      </c>
      <c r="H176" s="4" t="str">
        <f>IF($D176="","",IFERROR(INDEX(従事者登録!$E$8:$E$37,MATCH($D176,従事者登録!$C$8:$C$37,0)),""))</f>
        <v/>
      </c>
      <c r="I176" s="4" t="str">
        <f t="shared" si="7"/>
        <v/>
      </c>
      <c r="J176" s="13" t="str">
        <f t="shared" si="8"/>
        <v/>
      </c>
    </row>
    <row r="177" spans="1:10" ht="19" customHeight="1">
      <c r="A177" s="8" t="str">
        <f>IF($B177="","",COUNTA($B$13:$B177))</f>
        <v/>
      </c>
      <c r="B177" s="6"/>
      <c r="C177" s="9" t="str">
        <f t="shared" si="6"/>
        <v/>
      </c>
      <c r="D177" s="3"/>
      <c r="E177" s="10"/>
      <c r="F177" s="11"/>
      <c r="G177" s="12" t="str">
        <f>IF($D177="","",IFERROR(INDEX(従事者登録!$D$8:$D$37,MATCH($D177,従事者登録!$C$8:$C$37,0))&amp;"","※未登録"))</f>
        <v/>
      </c>
      <c r="H177" s="4" t="str">
        <f>IF($D177="","",IFERROR(INDEX(従事者登録!$E$8:$E$37,MATCH($D177,従事者登録!$C$8:$C$37,0)),""))</f>
        <v/>
      </c>
      <c r="I177" s="4" t="str">
        <f t="shared" si="7"/>
        <v/>
      </c>
      <c r="J177" s="13" t="str">
        <f t="shared" si="8"/>
        <v/>
      </c>
    </row>
    <row r="178" spans="1:10" ht="19" customHeight="1">
      <c r="A178" s="8" t="str">
        <f>IF($B178="","",COUNTA($B$13:$B178))</f>
        <v/>
      </c>
      <c r="B178" s="6"/>
      <c r="C178" s="9" t="str">
        <f t="shared" si="6"/>
        <v/>
      </c>
      <c r="D178" s="3"/>
      <c r="E178" s="10"/>
      <c r="F178" s="11"/>
      <c r="G178" s="12" t="str">
        <f>IF($D178="","",IFERROR(INDEX(従事者登録!$D$8:$D$37,MATCH($D178,従事者登録!$C$8:$C$37,0))&amp;"","※未登録"))</f>
        <v/>
      </c>
      <c r="H178" s="4" t="str">
        <f>IF($D178="","",IFERROR(INDEX(従事者登録!$E$8:$E$37,MATCH($D178,従事者登録!$C$8:$C$37,0)),""))</f>
        <v/>
      </c>
      <c r="I178" s="4" t="str">
        <f t="shared" si="7"/>
        <v/>
      </c>
      <c r="J178" s="13" t="str">
        <f t="shared" si="8"/>
        <v/>
      </c>
    </row>
    <row r="179" spans="1:10" ht="19" customHeight="1">
      <c r="A179" s="8" t="str">
        <f>IF($B179="","",COUNTA($B$13:$B179))</f>
        <v/>
      </c>
      <c r="B179" s="6"/>
      <c r="C179" s="9" t="str">
        <f t="shared" si="6"/>
        <v/>
      </c>
      <c r="D179" s="3"/>
      <c r="E179" s="10"/>
      <c r="F179" s="11"/>
      <c r="G179" s="12" t="str">
        <f>IF($D179="","",IFERROR(INDEX(従事者登録!$D$8:$D$37,MATCH($D179,従事者登録!$C$8:$C$37,0))&amp;"","※未登録"))</f>
        <v/>
      </c>
      <c r="H179" s="4" t="str">
        <f>IF($D179="","",IFERROR(INDEX(従事者登録!$E$8:$E$37,MATCH($D179,従事者登録!$C$8:$C$37,0)),""))</f>
        <v/>
      </c>
      <c r="I179" s="4" t="str">
        <f t="shared" si="7"/>
        <v/>
      </c>
      <c r="J179" s="13" t="str">
        <f t="shared" si="8"/>
        <v/>
      </c>
    </row>
    <row r="180" spans="1:10" ht="19" customHeight="1">
      <c r="A180" s="8" t="str">
        <f>IF($B180="","",COUNTA($B$13:$B180))</f>
        <v/>
      </c>
      <c r="B180" s="6"/>
      <c r="C180" s="9" t="str">
        <f t="shared" si="6"/>
        <v/>
      </c>
      <c r="D180" s="3"/>
      <c r="E180" s="10"/>
      <c r="F180" s="11"/>
      <c r="G180" s="12" t="str">
        <f>IF($D180="","",IFERROR(INDEX(従事者登録!$D$8:$D$37,MATCH($D180,従事者登録!$C$8:$C$37,0))&amp;"","※未登録"))</f>
        <v/>
      </c>
      <c r="H180" s="4" t="str">
        <f>IF($D180="","",IFERROR(INDEX(従事者登録!$E$8:$E$37,MATCH($D180,従事者登録!$C$8:$C$37,0)),""))</f>
        <v/>
      </c>
      <c r="I180" s="4" t="str">
        <f t="shared" si="7"/>
        <v/>
      </c>
      <c r="J180" s="13" t="str">
        <f t="shared" si="8"/>
        <v/>
      </c>
    </row>
    <row r="181" spans="1:10" ht="19" customHeight="1">
      <c r="A181" s="8" t="str">
        <f>IF($B181="","",COUNTA($B$13:$B181))</f>
        <v/>
      </c>
      <c r="B181" s="6"/>
      <c r="C181" s="9" t="str">
        <f t="shared" si="6"/>
        <v/>
      </c>
      <c r="D181" s="3"/>
      <c r="E181" s="10"/>
      <c r="F181" s="11"/>
      <c r="G181" s="12" t="str">
        <f>IF($D181="","",IFERROR(INDEX(従事者登録!$D$8:$D$37,MATCH($D181,従事者登録!$C$8:$C$37,0))&amp;"","※未登録"))</f>
        <v/>
      </c>
      <c r="H181" s="4" t="str">
        <f>IF($D181="","",IFERROR(INDEX(従事者登録!$E$8:$E$37,MATCH($D181,従事者登録!$C$8:$C$37,0)),""))</f>
        <v/>
      </c>
      <c r="I181" s="4" t="str">
        <f t="shared" si="7"/>
        <v/>
      </c>
      <c r="J181" s="13" t="str">
        <f t="shared" si="8"/>
        <v/>
      </c>
    </row>
    <row r="182" spans="1:10" ht="19" customHeight="1">
      <c r="A182" s="8" t="str">
        <f>IF($B182="","",COUNTA($B$13:$B182))</f>
        <v/>
      </c>
      <c r="B182" s="6"/>
      <c r="C182" s="9" t="str">
        <f t="shared" si="6"/>
        <v/>
      </c>
      <c r="D182" s="3"/>
      <c r="E182" s="10"/>
      <c r="F182" s="11"/>
      <c r="G182" s="12" t="str">
        <f>IF($D182="","",IFERROR(INDEX(従事者登録!$D$8:$D$37,MATCH($D182,従事者登録!$C$8:$C$37,0))&amp;"","※未登録"))</f>
        <v/>
      </c>
      <c r="H182" s="4" t="str">
        <f>IF($D182="","",IFERROR(INDEX(従事者登録!$E$8:$E$37,MATCH($D182,従事者登録!$C$8:$C$37,0)),""))</f>
        <v/>
      </c>
      <c r="I182" s="4" t="str">
        <f t="shared" si="7"/>
        <v/>
      </c>
      <c r="J182" s="13" t="str">
        <f t="shared" si="8"/>
        <v/>
      </c>
    </row>
    <row r="183" spans="1:10" ht="19" customHeight="1">
      <c r="A183" s="8" t="str">
        <f>IF($B183="","",COUNTA($B$13:$B183))</f>
        <v/>
      </c>
      <c r="B183" s="6"/>
      <c r="C183" s="9" t="str">
        <f t="shared" si="6"/>
        <v/>
      </c>
      <c r="D183" s="3"/>
      <c r="E183" s="10"/>
      <c r="F183" s="11"/>
      <c r="G183" s="12" t="str">
        <f>IF($D183="","",IFERROR(INDEX(従事者登録!$D$8:$D$37,MATCH($D183,従事者登録!$C$8:$C$37,0))&amp;"","※未登録"))</f>
        <v/>
      </c>
      <c r="H183" s="4" t="str">
        <f>IF($D183="","",IFERROR(INDEX(従事者登録!$E$8:$E$37,MATCH($D183,従事者登録!$C$8:$C$37,0)),""))</f>
        <v/>
      </c>
      <c r="I183" s="4" t="str">
        <f t="shared" si="7"/>
        <v/>
      </c>
      <c r="J183" s="13" t="str">
        <f t="shared" si="8"/>
        <v/>
      </c>
    </row>
    <row r="184" spans="1:10" ht="19" customHeight="1">
      <c r="A184" s="8" t="str">
        <f>IF($B184="","",COUNTA($B$13:$B184))</f>
        <v/>
      </c>
      <c r="B184" s="6"/>
      <c r="C184" s="9" t="str">
        <f t="shared" si="6"/>
        <v/>
      </c>
      <c r="D184" s="3"/>
      <c r="E184" s="10"/>
      <c r="F184" s="11"/>
      <c r="G184" s="12" t="str">
        <f>IF($D184="","",IFERROR(INDEX(従事者登録!$D$8:$D$37,MATCH($D184,従事者登録!$C$8:$C$37,0))&amp;"","※未登録"))</f>
        <v/>
      </c>
      <c r="H184" s="4" t="str">
        <f>IF($D184="","",IFERROR(INDEX(従事者登録!$E$8:$E$37,MATCH($D184,従事者登録!$C$8:$C$37,0)),""))</f>
        <v/>
      </c>
      <c r="I184" s="4" t="str">
        <f t="shared" si="7"/>
        <v/>
      </c>
      <c r="J184" s="13" t="str">
        <f t="shared" si="8"/>
        <v/>
      </c>
    </row>
    <row r="185" spans="1:10" ht="19" customHeight="1">
      <c r="A185" s="8" t="str">
        <f>IF($B185="","",COUNTA($B$13:$B185))</f>
        <v/>
      </c>
      <c r="B185" s="6"/>
      <c r="C185" s="9" t="str">
        <f t="shared" si="6"/>
        <v/>
      </c>
      <c r="D185" s="3"/>
      <c r="E185" s="10"/>
      <c r="F185" s="11"/>
      <c r="G185" s="12" t="str">
        <f>IF($D185="","",IFERROR(INDEX(従事者登録!$D$8:$D$37,MATCH($D185,従事者登録!$C$8:$C$37,0))&amp;"","※未登録"))</f>
        <v/>
      </c>
      <c r="H185" s="4" t="str">
        <f>IF($D185="","",IFERROR(INDEX(従事者登録!$E$8:$E$37,MATCH($D185,従事者登録!$C$8:$C$37,0)),""))</f>
        <v/>
      </c>
      <c r="I185" s="4" t="str">
        <f t="shared" si="7"/>
        <v/>
      </c>
      <c r="J185" s="13" t="str">
        <f t="shared" si="8"/>
        <v/>
      </c>
    </row>
    <row r="186" spans="1:10" ht="19" customHeight="1">
      <c r="A186" s="8" t="str">
        <f>IF($B186="","",COUNTA($B$13:$B186))</f>
        <v/>
      </c>
      <c r="B186" s="6"/>
      <c r="C186" s="9" t="str">
        <f t="shared" si="6"/>
        <v/>
      </c>
      <c r="D186" s="3"/>
      <c r="E186" s="10"/>
      <c r="F186" s="11"/>
      <c r="G186" s="12" t="str">
        <f>IF($D186="","",IFERROR(INDEX(従事者登録!$D$8:$D$37,MATCH($D186,従事者登録!$C$8:$C$37,0))&amp;"","※未登録"))</f>
        <v/>
      </c>
      <c r="H186" s="4" t="str">
        <f>IF($D186="","",IFERROR(INDEX(従事者登録!$E$8:$E$37,MATCH($D186,従事者登録!$C$8:$C$37,0)),""))</f>
        <v/>
      </c>
      <c r="I186" s="4" t="str">
        <f t="shared" si="7"/>
        <v/>
      </c>
      <c r="J186" s="13" t="str">
        <f t="shared" si="8"/>
        <v/>
      </c>
    </row>
    <row r="187" spans="1:10" ht="19" customHeight="1">
      <c r="A187" s="8" t="str">
        <f>IF($B187="","",COUNTA($B$13:$B187))</f>
        <v/>
      </c>
      <c r="B187" s="6"/>
      <c r="C187" s="9" t="str">
        <f t="shared" si="6"/>
        <v/>
      </c>
      <c r="D187" s="3"/>
      <c r="E187" s="10"/>
      <c r="F187" s="11"/>
      <c r="G187" s="12" t="str">
        <f>IF($D187="","",IFERROR(INDEX(従事者登録!$D$8:$D$37,MATCH($D187,従事者登録!$C$8:$C$37,0))&amp;"","※未登録"))</f>
        <v/>
      </c>
      <c r="H187" s="4" t="str">
        <f>IF($D187="","",IFERROR(INDEX(従事者登録!$E$8:$E$37,MATCH($D187,従事者登録!$C$8:$C$37,0)),""))</f>
        <v/>
      </c>
      <c r="I187" s="4" t="str">
        <f t="shared" si="7"/>
        <v/>
      </c>
      <c r="J187" s="13" t="str">
        <f t="shared" si="8"/>
        <v/>
      </c>
    </row>
    <row r="188" spans="1:10" ht="19" customHeight="1">
      <c r="A188" s="8" t="str">
        <f>IF($B188="","",COUNTA($B$13:$B188))</f>
        <v/>
      </c>
      <c r="B188" s="6"/>
      <c r="C188" s="9" t="str">
        <f t="shared" si="6"/>
        <v/>
      </c>
      <c r="D188" s="3"/>
      <c r="E188" s="10"/>
      <c r="F188" s="11"/>
      <c r="G188" s="12" t="str">
        <f>IF($D188="","",IFERROR(INDEX(従事者登録!$D$8:$D$37,MATCH($D188,従事者登録!$C$8:$C$37,0))&amp;"","※未登録"))</f>
        <v/>
      </c>
      <c r="H188" s="4" t="str">
        <f>IF($D188="","",IFERROR(INDEX(従事者登録!$E$8:$E$37,MATCH($D188,従事者登録!$C$8:$C$37,0)),""))</f>
        <v/>
      </c>
      <c r="I188" s="4" t="str">
        <f t="shared" si="7"/>
        <v/>
      </c>
      <c r="J188" s="13" t="str">
        <f t="shared" si="8"/>
        <v/>
      </c>
    </row>
    <row r="189" spans="1:10" ht="19" customHeight="1">
      <c r="A189" s="8" t="str">
        <f>IF($B189="","",COUNTA($B$13:$B189))</f>
        <v/>
      </c>
      <c r="B189" s="6"/>
      <c r="C189" s="9" t="str">
        <f t="shared" si="6"/>
        <v/>
      </c>
      <c r="D189" s="3"/>
      <c r="E189" s="10"/>
      <c r="F189" s="11"/>
      <c r="G189" s="12" t="str">
        <f>IF($D189="","",IFERROR(INDEX(従事者登録!$D$8:$D$37,MATCH($D189,従事者登録!$C$8:$C$37,0))&amp;"","※未登録"))</f>
        <v/>
      </c>
      <c r="H189" s="4" t="str">
        <f>IF($D189="","",IFERROR(INDEX(従事者登録!$E$8:$E$37,MATCH($D189,従事者登録!$C$8:$C$37,0)),""))</f>
        <v/>
      </c>
      <c r="I189" s="4" t="str">
        <f t="shared" si="7"/>
        <v/>
      </c>
      <c r="J189" s="13" t="str">
        <f t="shared" si="8"/>
        <v/>
      </c>
    </row>
    <row r="190" spans="1:10" ht="19" customHeight="1">
      <c r="A190" s="8" t="str">
        <f>IF($B190="","",COUNTA($B$13:$B190))</f>
        <v/>
      </c>
      <c r="B190" s="6"/>
      <c r="C190" s="9" t="str">
        <f t="shared" si="6"/>
        <v/>
      </c>
      <c r="D190" s="3"/>
      <c r="E190" s="10"/>
      <c r="F190" s="11"/>
      <c r="G190" s="12" t="str">
        <f>IF($D190="","",IFERROR(INDEX(従事者登録!$D$8:$D$37,MATCH($D190,従事者登録!$C$8:$C$37,0))&amp;"","※未登録"))</f>
        <v/>
      </c>
      <c r="H190" s="4" t="str">
        <f>IF($D190="","",IFERROR(INDEX(従事者登録!$E$8:$E$37,MATCH($D190,従事者登録!$C$8:$C$37,0)),""))</f>
        <v/>
      </c>
      <c r="I190" s="4" t="str">
        <f t="shared" si="7"/>
        <v/>
      </c>
      <c r="J190" s="13" t="str">
        <f t="shared" si="8"/>
        <v/>
      </c>
    </row>
    <row r="191" spans="1:10" ht="19" customHeight="1">
      <c r="A191" s="8" t="str">
        <f>IF($B191="","",COUNTA($B$13:$B191))</f>
        <v/>
      </c>
      <c r="B191" s="6"/>
      <c r="C191" s="9" t="str">
        <f t="shared" si="6"/>
        <v/>
      </c>
      <c r="D191" s="3"/>
      <c r="E191" s="10"/>
      <c r="F191" s="11"/>
      <c r="G191" s="12" t="str">
        <f>IF($D191="","",IFERROR(INDEX(従事者登録!$D$8:$D$37,MATCH($D191,従事者登録!$C$8:$C$37,0))&amp;"","※未登録"))</f>
        <v/>
      </c>
      <c r="H191" s="4" t="str">
        <f>IF($D191="","",IFERROR(INDEX(従事者登録!$E$8:$E$37,MATCH($D191,従事者登録!$C$8:$C$37,0)),""))</f>
        <v/>
      </c>
      <c r="I191" s="4" t="str">
        <f t="shared" si="7"/>
        <v/>
      </c>
      <c r="J191" s="13" t="str">
        <f t="shared" si="8"/>
        <v/>
      </c>
    </row>
    <row r="192" spans="1:10" ht="19" customHeight="1">
      <c r="A192" s="8" t="str">
        <f>IF($B192="","",COUNTA($B$13:$B192))</f>
        <v/>
      </c>
      <c r="B192" s="6"/>
      <c r="C192" s="9" t="str">
        <f t="shared" si="6"/>
        <v/>
      </c>
      <c r="D192" s="3"/>
      <c r="E192" s="10"/>
      <c r="F192" s="11"/>
      <c r="G192" s="12" t="str">
        <f>IF($D192="","",IFERROR(INDEX(従事者登録!$D$8:$D$37,MATCH($D192,従事者登録!$C$8:$C$37,0))&amp;"","※未登録"))</f>
        <v/>
      </c>
      <c r="H192" s="4" t="str">
        <f>IF($D192="","",IFERROR(INDEX(従事者登録!$E$8:$E$37,MATCH($D192,従事者登録!$C$8:$C$37,0)),""))</f>
        <v/>
      </c>
      <c r="I192" s="4" t="str">
        <f t="shared" si="7"/>
        <v/>
      </c>
      <c r="J192" s="13" t="str">
        <f t="shared" si="8"/>
        <v/>
      </c>
    </row>
    <row r="193" spans="1:10" ht="19" customHeight="1">
      <c r="A193" s="8" t="str">
        <f>IF($B193="","",COUNTA($B$13:$B193))</f>
        <v/>
      </c>
      <c r="B193" s="6"/>
      <c r="C193" s="9" t="str">
        <f t="shared" si="6"/>
        <v/>
      </c>
      <c r="D193" s="3"/>
      <c r="E193" s="10"/>
      <c r="F193" s="11"/>
      <c r="G193" s="12" t="str">
        <f>IF($D193="","",IFERROR(INDEX(従事者登録!$D$8:$D$37,MATCH($D193,従事者登録!$C$8:$C$37,0))&amp;"","※未登録"))</f>
        <v/>
      </c>
      <c r="H193" s="4" t="str">
        <f>IF($D193="","",IFERROR(INDEX(従事者登録!$E$8:$E$37,MATCH($D193,従事者登録!$C$8:$C$37,0)),""))</f>
        <v/>
      </c>
      <c r="I193" s="4" t="str">
        <f t="shared" si="7"/>
        <v/>
      </c>
      <c r="J193" s="13" t="str">
        <f t="shared" si="8"/>
        <v/>
      </c>
    </row>
    <row r="194" spans="1:10" ht="19" customHeight="1">
      <c r="A194" s="8" t="str">
        <f>IF($B194="","",COUNTA($B$13:$B194))</f>
        <v/>
      </c>
      <c r="B194" s="6"/>
      <c r="C194" s="9" t="str">
        <f t="shared" si="6"/>
        <v/>
      </c>
      <c r="D194" s="3"/>
      <c r="E194" s="10"/>
      <c r="F194" s="11"/>
      <c r="G194" s="12" t="str">
        <f>IF($D194="","",IFERROR(INDEX(従事者登録!$D$8:$D$37,MATCH($D194,従事者登録!$C$8:$C$37,0))&amp;"","※未登録"))</f>
        <v/>
      </c>
      <c r="H194" s="4" t="str">
        <f>IF($D194="","",IFERROR(INDEX(従事者登録!$E$8:$E$37,MATCH($D194,従事者登録!$C$8:$C$37,0)),""))</f>
        <v/>
      </c>
      <c r="I194" s="4" t="str">
        <f t="shared" si="7"/>
        <v/>
      </c>
      <c r="J194" s="13" t="str">
        <f t="shared" si="8"/>
        <v/>
      </c>
    </row>
    <row r="195" spans="1:10" ht="19" customHeight="1">
      <c r="A195" s="8" t="str">
        <f>IF($B195="","",COUNTA($B$13:$B195))</f>
        <v/>
      </c>
      <c r="B195" s="6"/>
      <c r="C195" s="9" t="str">
        <f t="shared" si="6"/>
        <v/>
      </c>
      <c r="D195" s="3"/>
      <c r="E195" s="10"/>
      <c r="F195" s="11"/>
      <c r="G195" s="12" t="str">
        <f>IF($D195="","",IFERROR(INDEX(従事者登録!$D$8:$D$37,MATCH($D195,従事者登録!$C$8:$C$37,0))&amp;"","※未登録"))</f>
        <v/>
      </c>
      <c r="H195" s="4" t="str">
        <f>IF($D195="","",IFERROR(INDEX(従事者登録!$E$8:$E$37,MATCH($D195,従事者登録!$C$8:$C$37,0)),""))</f>
        <v/>
      </c>
      <c r="I195" s="4" t="str">
        <f t="shared" si="7"/>
        <v/>
      </c>
      <c r="J195" s="13" t="str">
        <f t="shared" si="8"/>
        <v/>
      </c>
    </row>
    <row r="196" spans="1:10" ht="19" customHeight="1">
      <c r="A196" s="8" t="str">
        <f>IF($B196="","",COUNTA($B$13:$B196))</f>
        <v/>
      </c>
      <c r="B196" s="6"/>
      <c r="C196" s="9" t="str">
        <f t="shared" si="6"/>
        <v/>
      </c>
      <c r="D196" s="3"/>
      <c r="E196" s="10"/>
      <c r="F196" s="11"/>
      <c r="G196" s="12" t="str">
        <f>IF($D196="","",IFERROR(INDEX(従事者登録!$D$8:$D$37,MATCH($D196,従事者登録!$C$8:$C$37,0))&amp;"","※未登録"))</f>
        <v/>
      </c>
      <c r="H196" s="4" t="str">
        <f>IF($D196="","",IFERROR(INDEX(従事者登録!$E$8:$E$37,MATCH($D196,従事者登録!$C$8:$C$37,0)),""))</f>
        <v/>
      </c>
      <c r="I196" s="4" t="str">
        <f t="shared" si="7"/>
        <v/>
      </c>
      <c r="J196" s="13" t="str">
        <f t="shared" si="8"/>
        <v/>
      </c>
    </row>
    <row r="197" spans="1:10" ht="19" customHeight="1">
      <c r="A197" s="8" t="str">
        <f>IF($B197="","",COUNTA($B$13:$B197))</f>
        <v/>
      </c>
      <c r="B197" s="6"/>
      <c r="C197" s="9" t="str">
        <f t="shared" si="6"/>
        <v/>
      </c>
      <c r="D197" s="3"/>
      <c r="E197" s="10"/>
      <c r="F197" s="11"/>
      <c r="G197" s="12" t="str">
        <f>IF($D197="","",IFERROR(INDEX(従事者登録!$D$8:$D$37,MATCH($D197,従事者登録!$C$8:$C$37,0))&amp;"","※未登録"))</f>
        <v/>
      </c>
      <c r="H197" s="4" t="str">
        <f>IF($D197="","",IFERROR(INDEX(従事者登録!$E$8:$E$37,MATCH($D197,従事者登録!$C$8:$C$37,0)),""))</f>
        <v/>
      </c>
      <c r="I197" s="4" t="str">
        <f t="shared" si="7"/>
        <v/>
      </c>
      <c r="J197" s="13" t="str">
        <f t="shared" si="8"/>
        <v/>
      </c>
    </row>
    <row r="198" spans="1:10" ht="19" customHeight="1">
      <c r="A198" s="8" t="str">
        <f>IF($B198="","",COUNTA($B$13:$B198))</f>
        <v/>
      </c>
      <c r="B198" s="6"/>
      <c r="C198" s="9" t="str">
        <f t="shared" si="6"/>
        <v/>
      </c>
      <c r="D198" s="3"/>
      <c r="E198" s="10"/>
      <c r="F198" s="11"/>
      <c r="G198" s="12" t="str">
        <f>IF($D198="","",IFERROR(INDEX(従事者登録!$D$8:$D$37,MATCH($D198,従事者登録!$C$8:$C$37,0))&amp;"","※未登録"))</f>
        <v/>
      </c>
      <c r="H198" s="4" t="str">
        <f>IF($D198="","",IFERROR(INDEX(従事者登録!$E$8:$E$37,MATCH($D198,従事者登録!$C$8:$C$37,0)),""))</f>
        <v/>
      </c>
      <c r="I198" s="4" t="str">
        <f t="shared" si="7"/>
        <v/>
      </c>
      <c r="J198" s="13" t="str">
        <f t="shared" si="8"/>
        <v/>
      </c>
    </row>
    <row r="199" spans="1:10" ht="19" customHeight="1">
      <c r="A199" s="8" t="str">
        <f>IF($B199="","",COUNTA($B$13:$B199))</f>
        <v/>
      </c>
      <c r="B199" s="6"/>
      <c r="C199" s="9" t="str">
        <f t="shared" si="6"/>
        <v/>
      </c>
      <c r="D199" s="3"/>
      <c r="E199" s="10"/>
      <c r="F199" s="11"/>
      <c r="G199" s="12" t="str">
        <f>IF($D199="","",IFERROR(INDEX(従事者登録!$D$8:$D$37,MATCH($D199,従事者登録!$C$8:$C$37,0))&amp;"","※未登録"))</f>
        <v/>
      </c>
      <c r="H199" s="4" t="str">
        <f>IF($D199="","",IFERROR(INDEX(従事者登録!$E$8:$E$37,MATCH($D199,従事者登録!$C$8:$C$37,0)),""))</f>
        <v/>
      </c>
      <c r="I199" s="4" t="str">
        <f t="shared" si="7"/>
        <v/>
      </c>
      <c r="J199" s="13" t="str">
        <f t="shared" si="8"/>
        <v/>
      </c>
    </row>
    <row r="200" spans="1:10" ht="19" customHeight="1">
      <c r="A200" s="8" t="str">
        <f>IF($B200="","",COUNTA($B$13:$B200))</f>
        <v/>
      </c>
      <c r="B200" s="6"/>
      <c r="C200" s="9" t="str">
        <f t="shared" si="6"/>
        <v/>
      </c>
      <c r="D200" s="3"/>
      <c r="E200" s="10"/>
      <c r="F200" s="11"/>
      <c r="G200" s="12" t="str">
        <f>IF($D200="","",IFERROR(INDEX(従事者登録!$D$8:$D$37,MATCH($D200,従事者登録!$C$8:$C$37,0))&amp;"","※未登録"))</f>
        <v/>
      </c>
      <c r="H200" s="4" t="str">
        <f>IF($D200="","",IFERROR(INDEX(従事者登録!$E$8:$E$37,MATCH($D200,従事者登録!$C$8:$C$37,0)),""))</f>
        <v/>
      </c>
      <c r="I200" s="4" t="str">
        <f t="shared" si="7"/>
        <v/>
      </c>
      <c r="J200" s="13" t="str">
        <f t="shared" si="8"/>
        <v/>
      </c>
    </row>
    <row r="201" spans="1:10" ht="19" customHeight="1">
      <c r="A201" s="8" t="str">
        <f>IF($B201="","",COUNTA($B$13:$B201))</f>
        <v/>
      </c>
      <c r="B201" s="6"/>
      <c r="C201" s="9" t="str">
        <f t="shared" si="6"/>
        <v/>
      </c>
      <c r="D201" s="3"/>
      <c r="E201" s="10"/>
      <c r="F201" s="11"/>
      <c r="G201" s="12" t="str">
        <f>IF($D201="","",IFERROR(INDEX(従事者登録!$D$8:$D$37,MATCH($D201,従事者登録!$C$8:$C$37,0))&amp;"","※未登録"))</f>
        <v/>
      </c>
      <c r="H201" s="4" t="str">
        <f>IF($D201="","",IFERROR(INDEX(従事者登録!$E$8:$E$37,MATCH($D201,従事者登録!$C$8:$C$37,0)),""))</f>
        <v/>
      </c>
      <c r="I201" s="4" t="str">
        <f t="shared" si="7"/>
        <v/>
      </c>
      <c r="J201" s="13" t="str">
        <f t="shared" si="8"/>
        <v/>
      </c>
    </row>
    <row r="202" spans="1:10" ht="19" customHeight="1">
      <c r="A202" s="8" t="str">
        <f>IF($B202="","",COUNTA($B$13:$B202))</f>
        <v/>
      </c>
      <c r="B202" s="6"/>
      <c r="C202" s="9" t="str">
        <f t="shared" si="6"/>
        <v/>
      </c>
      <c r="D202" s="3"/>
      <c r="E202" s="10"/>
      <c r="F202" s="11"/>
      <c r="G202" s="12" t="str">
        <f>IF($D202="","",IFERROR(INDEX(従事者登録!$D$8:$D$37,MATCH($D202,従事者登録!$C$8:$C$37,0))&amp;"","※未登録"))</f>
        <v/>
      </c>
      <c r="H202" s="4" t="str">
        <f>IF($D202="","",IFERROR(INDEX(従事者登録!$E$8:$E$37,MATCH($D202,従事者登録!$C$8:$C$37,0)),""))</f>
        <v/>
      </c>
      <c r="I202" s="4" t="str">
        <f t="shared" si="7"/>
        <v/>
      </c>
      <c r="J202" s="13" t="str">
        <f t="shared" si="8"/>
        <v/>
      </c>
    </row>
    <row r="203" spans="1:10" ht="19" customHeight="1">
      <c r="A203" s="8" t="str">
        <f>IF($B203="","",COUNTA($B$13:$B203))</f>
        <v/>
      </c>
      <c r="B203" s="6"/>
      <c r="C203" s="9" t="str">
        <f t="shared" si="6"/>
        <v/>
      </c>
      <c r="D203" s="3"/>
      <c r="E203" s="10"/>
      <c r="F203" s="11"/>
      <c r="G203" s="12" t="str">
        <f>IF($D203="","",IFERROR(INDEX(従事者登録!$D$8:$D$37,MATCH($D203,従事者登録!$C$8:$C$37,0))&amp;"","※未登録"))</f>
        <v/>
      </c>
      <c r="H203" s="4" t="str">
        <f>IF($D203="","",IFERROR(INDEX(従事者登録!$E$8:$E$37,MATCH($D203,従事者登録!$C$8:$C$37,0)),""))</f>
        <v/>
      </c>
      <c r="I203" s="4" t="str">
        <f t="shared" si="7"/>
        <v/>
      </c>
      <c r="J203" s="13" t="str">
        <f t="shared" si="8"/>
        <v/>
      </c>
    </row>
    <row r="204" spans="1:10" ht="19" customHeight="1">
      <c r="A204" s="8" t="str">
        <f>IF($B204="","",COUNTA($B$13:$B204))</f>
        <v/>
      </c>
      <c r="B204" s="6"/>
      <c r="C204" s="9" t="str">
        <f t="shared" si="6"/>
        <v/>
      </c>
      <c r="D204" s="3"/>
      <c r="E204" s="10"/>
      <c r="F204" s="11"/>
      <c r="G204" s="12" t="str">
        <f>IF($D204="","",IFERROR(INDEX(従事者登録!$D$8:$D$37,MATCH($D204,従事者登録!$C$8:$C$37,0))&amp;"","※未登録"))</f>
        <v/>
      </c>
      <c r="H204" s="4" t="str">
        <f>IF($D204="","",IFERROR(INDEX(従事者登録!$E$8:$E$37,MATCH($D204,従事者登録!$C$8:$C$37,0)),""))</f>
        <v/>
      </c>
      <c r="I204" s="4" t="str">
        <f t="shared" si="7"/>
        <v/>
      </c>
      <c r="J204" s="13" t="str">
        <f t="shared" si="8"/>
        <v/>
      </c>
    </row>
    <row r="205" spans="1:10" ht="19" customHeight="1">
      <c r="A205" s="8" t="str">
        <f>IF($B205="","",COUNTA($B$13:$B205))</f>
        <v/>
      </c>
      <c r="B205" s="6"/>
      <c r="C205" s="9" t="str">
        <f t="shared" ref="C205:C268" si="9">IF($B205="","",IF(NOT(ISNUMBER($B205)),"？",CHOOSE(WEEKDAY($B205,1),"日","月","火","水","木","金","土")))</f>
        <v/>
      </c>
      <c r="D205" s="3"/>
      <c r="E205" s="10"/>
      <c r="F205" s="11"/>
      <c r="G205" s="12" t="str">
        <f>IF($D205="","",IFERROR(INDEX(従事者登録!$D$8:$D$37,MATCH($D205,従事者登録!$C$8:$C$37,0))&amp;"","※未登録"))</f>
        <v/>
      </c>
      <c r="H205" s="4" t="str">
        <f>IF($D205="","",IFERROR(INDEX(従事者登録!$E$8:$E$37,MATCH($D205,従事者登録!$C$8:$C$37,0)),""))</f>
        <v/>
      </c>
      <c r="I205" s="4" t="str">
        <f t="shared" ref="I205:I268" si="10">IF(OR($E205="",N($H205)=0),"",ROUNDDOWN($E205*$H205,0))</f>
        <v/>
      </c>
      <c r="J205" s="13" t="str">
        <f t="shared" ref="J205:J268" si="11">IF($B205="","",IF(NOT(ISNUMBER($B205)),"日付を日付形式でご記入ください",IF($D205="","氏名を入力してください",IF($G205="※未登録","氏名が従事者登録にありません",IF(NOT(ISNUMBER($H205)),"従事者登録の区分が未選択です",IF($E205="","従事時間を入力してください",IF(OR(NOT(ISNUMBER($E205)),$E205&lt;=0),"従事時間をご確認ください",IF($F205="","業務内容を入力してください",IF(AND($D$8&lt;&gt;"",$B205&lt;$D$8),"事業実施期間より前の日付です",IF(AND($D$9&lt;&gt;"",$B205&gt;$D$9),"事業実施期間より後の日付です",IF(SUMIFS($E$13:$E$512,$B$13:$B$512,$B205,$D$13:$D$512,$D205)&gt;24,"同じ日の合計が24時間を超えています",IF(COUNTIFS($B$13:$B$512,$B205,$D$13:$D$512,$D205,$F$13:$F$512,$F205)&gt;1,"同じ内容の行が重複しています","OK"))))))))))))</f>
        <v/>
      </c>
    </row>
    <row r="206" spans="1:10" ht="19" customHeight="1">
      <c r="A206" s="8" t="str">
        <f>IF($B206="","",COUNTA($B$13:$B206))</f>
        <v/>
      </c>
      <c r="B206" s="6"/>
      <c r="C206" s="9" t="str">
        <f t="shared" si="9"/>
        <v/>
      </c>
      <c r="D206" s="3"/>
      <c r="E206" s="10"/>
      <c r="F206" s="11"/>
      <c r="G206" s="12" t="str">
        <f>IF($D206="","",IFERROR(INDEX(従事者登録!$D$8:$D$37,MATCH($D206,従事者登録!$C$8:$C$37,0))&amp;"","※未登録"))</f>
        <v/>
      </c>
      <c r="H206" s="4" t="str">
        <f>IF($D206="","",IFERROR(INDEX(従事者登録!$E$8:$E$37,MATCH($D206,従事者登録!$C$8:$C$37,0)),""))</f>
        <v/>
      </c>
      <c r="I206" s="4" t="str">
        <f t="shared" si="10"/>
        <v/>
      </c>
      <c r="J206" s="13" t="str">
        <f t="shared" si="11"/>
        <v/>
      </c>
    </row>
    <row r="207" spans="1:10" ht="19" customHeight="1">
      <c r="A207" s="8" t="str">
        <f>IF($B207="","",COUNTA($B$13:$B207))</f>
        <v/>
      </c>
      <c r="B207" s="6"/>
      <c r="C207" s="9" t="str">
        <f t="shared" si="9"/>
        <v/>
      </c>
      <c r="D207" s="3"/>
      <c r="E207" s="10"/>
      <c r="F207" s="11"/>
      <c r="G207" s="12" t="str">
        <f>IF($D207="","",IFERROR(INDEX(従事者登録!$D$8:$D$37,MATCH($D207,従事者登録!$C$8:$C$37,0))&amp;"","※未登録"))</f>
        <v/>
      </c>
      <c r="H207" s="4" t="str">
        <f>IF($D207="","",IFERROR(INDEX(従事者登録!$E$8:$E$37,MATCH($D207,従事者登録!$C$8:$C$37,0)),""))</f>
        <v/>
      </c>
      <c r="I207" s="4" t="str">
        <f t="shared" si="10"/>
        <v/>
      </c>
      <c r="J207" s="13" t="str">
        <f t="shared" si="11"/>
        <v/>
      </c>
    </row>
    <row r="208" spans="1:10" ht="19" customHeight="1">
      <c r="A208" s="8" t="str">
        <f>IF($B208="","",COUNTA($B$13:$B208))</f>
        <v/>
      </c>
      <c r="B208" s="6"/>
      <c r="C208" s="9" t="str">
        <f t="shared" si="9"/>
        <v/>
      </c>
      <c r="D208" s="3"/>
      <c r="E208" s="10"/>
      <c r="F208" s="11"/>
      <c r="G208" s="12" t="str">
        <f>IF($D208="","",IFERROR(INDEX(従事者登録!$D$8:$D$37,MATCH($D208,従事者登録!$C$8:$C$37,0))&amp;"","※未登録"))</f>
        <v/>
      </c>
      <c r="H208" s="4" t="str">
        <f>IF($D208="","",IFERROR(INDEX(従事者登録!$E$8:$E$37,MATCH($D208,従事者登録!$C$8:$C$37,0)),""))</f>
        <v/>
      </c>
      <c r="I208" s="4" t="str">
        <f t="shared" si="10"/>
        <v/>
      </c>
      <c r="J208" s="13" t="str">
        <f t="shared" si="11"/>
        <v/>
      </c>
    </row>
    <row r="209" spans="1:10" ht="19" customHeight="1">
      <c r="A209" s="8" t="str">
        <f>IF($B209="","",COUNTA($B$13:$B209))</f>
        <v/>
      </c>
      <c r="B209" s="6"/>
      <c r="C209" s="9" t="str">
        <f t="shared" si="9"/>
        <v/>
      </c>
      <c r="D209" s="3"/>
      <c r="E209" s="10"/>
      <c r="F209" s="11"/>
      <c r="G209" s="12" t="str">
        <f>IF($D209="","",IFERROR(INDEX(従事者登録!$D$8:$D$37,MATCH($D209,従事者登録!$C$8:$C$37,0))&amp;"","※未登録"))</f>
        <v/>
      </c>
      <c r="H209" s="4" t="str">
        <f>IF($D209="","",IFERROR(INDEX(従事者登録!$E$8:$E$37,MATCH($D209,従事者登録!$C$8:$C$37,0)),""))</f>
        <v/>
      </c>
      <c r="I209" s="4" t="str">
        <f t="shared" si="10"/>
        <v/>
      </c>
      <c r="J209" s="13" t="str">
        <f t="shared" si="11"/>
        <v/>
      </c>
    </row>
    <row r="210" spans="1:10" ht="19" customHeight="1">
      <c r="A210" s="8" t="str">
        <f>IF($B210="","",COUNTA($B$13:$B210))</f>
        <v/>
      </c>
      <c r="B210" s="6"/>
      <c r="C210" s="9" t="str">
        <f t="shared" si="9"/>
        <v/>
      </c>
      <c r="D210" s="3"/>
      <c r="E210" s="10"/>
      <c r="F210" s="11"/>
      <c r="G210" s="12" t="str">
        <f>IF($D210="","",IFERROR(INDEX(従事者登録!$D$8:$D$37,MATCH($D210,従事者登録!$C$8:$C$37,0))&amp;"","※未登録"))</f>
        <v/>
      </c>
      <c r="H210" s="4" t="str">
        <f>IF($D210="","",IFERROR(INDEX(従事者登録!$E$8:$E$37,MATCH($D210,従事者登録!$C$8:$C$37,0)),""))</f>
        <v/>
      </c>
      <c r="I210" s="4" t="str">
        <f t="shared" si="10"/>
        <v/>
      </c>
      <c r="J210" s="13" t="str">
        <f t="shared" si="11"/>
        <v/>
      </c>
    </row>
    <row r="211" spans="1:10" ht="19" customHeight="1">
      <c r="A211" s="8" t="str">
        <f>IF($B211="","",COUNTA($B$13:$B211))</f>
        <v/>
      </c>
      <c r="B211" s="6"/>
      <c r="C211" s="9" t="str">
        <f t="shared" si="9"/>
        <v/>
      </c>
      <c r="D211" s="3"/>
      <c r="E211" s="10"/>
      <c r="F211" s="11"/>
      <c r="G211" s="12" t="str">
        <f>IF($D211="","",IFERROR(INDEX(従事者登録!$D$8:$D$37,MATCH($D211,従事者登録!$C$8:$C$37,0))&amp;"","※未登録"))</f>
        <v/>
      </c>
      <c r="H211" s="4" t="str">
        <f>IF($D211="","",IFERROR(INDEX(従事者登録!$E$8:$E$37,MATCH($D211,従事者登録!$C$8:$C$37,0)),""))</f>
        <v/>
      </c>
      <c r="I211" s="4" t="str">
        <f t="shared" si="10"/>
        <v/>
      </c>
      <c r="J211" s="13" t="str">
        <f t="shared" si="11"/>
        <v/>
      </c>
    </row>
    <row r="212" spans="1:10" ht="19" customHeight="1">
      <c r="A212" s="8" t="str">
        <f>IF($B212="","",COUNTA($B$13:$B212))</f>
        <v/>
      </c>
      <c r="B212" s="6"/>
      <c r="C212" s="9" t="str">
        <f t="shared" si="9"/>
        <v/>
      </c>
      <c r="D212" s="3"/>
      <c r="E212" s="10"/>
      <c r="F212" s="11"/>
      <c r="G212" s="12" t="str">
        <f>IF($D212="","",IFERROR(INDEX(従事者登録!$D$8:$D$37,MATCH($D212,従事者登録!$C$8:$C$37,0))&amp;"","※未登録"))</f>
        <v/>
      </c>
      <c r="H212" s="4" t="str">
        <f>IF($D212="","",IFERROR(INDEX(従事者登録!$E$8:$E$37,MATCH($D212,従事者登録!$C$8:$C$37,0)),""))</f>
        <v/>
      </c>
      <c r="I212" s="4" t="str">
        <f t="shared" si="10"/>
        <v/>
      </c>
      <c r="J212" s="13" t="str">
        <f t="shared" si="11"/>
        <v/>
      </c>
    </row>
    <row r="213" spans="1:10" ht="19" customHeight="1">
      <c r="A213" s="8" t="str">
        <f>IF($B213="","",COUNTA($B$13:$B213))</f>
        <v/>
      </c>
      <c r="B213" s="6"/>
      <c r="C213" s="9" t="str">
        <f t="shared" si="9"/>
        <v/>
      </c>
      <c r="D213" s="3"/>
      <c r="E213" s="10"/>
      <c r="F213" s="11"/>
      <c r="G213" s="12" t="str">
        <f>IF($D213="","",IFERROR(INDEX(従事者登録!$D$8:$D$37,MATCH($D213,従事者登録!$C$8:$C$37,0))&amp;"","※未登録"))</f>
        <v/>
      </c>
      <c r="H213" s="4" t="str">
        <f>IF($D213="","",IFERROR(INDEX(従事者登録!$E$8:$E$37,MATCH($D213,従事者登録!$C$8:$C$37,0)),""))</f>
        <v/>
      </c>
      <c r="I213" s="4" t="str">
        <f t="shared" si="10"/>
        <v/>
      </c>
      <c r="J213" s="13" t="str">
        <f t="shared" si="11"/>
        <v/>
      </c>
    </row>
    <row r="214" spans="1:10" ht="19" customHeight="1">
      <c r="A214" s="8" t="str">
        <f>IF($B214="","",COUNTA($B$13:$B214))</f>
        <v/>
      </c>
      <c r="B214" s="6"/>
      <c r="C214" s="9" t="str">
        <f t="shared" si="9"/>
        <v/>
      </c>
      <c r="D214" s="3"/>
      <c r="E214" s="10"/>
      <c r="F214" s="11"/>
      <c r="G214" s="12" t="str">
        <f>IF($D214="","",IFERROR(INDEX(従事者登録!$D$8:$D$37,MATCH($D214,従事者登録!$C$8:$C$37,0))&amp;"","※未登録"))</f>
        <v/>
      </c>
      <c r="H214" s="4" t="str">
        <f>IF($D214="","",IFERROR(INDEX(従事者登録!$E$8:$E$37,MATCH($D214,従事者登録!$C$8:$C$37,0)),""))</f>
        <v/>
      </c>
      <c r="I214" s="4" t="str">
        <f t="shared" si="10"/>
        <v/>
      </c>
      <c r="J214" s="13" t="str">
        <f t="shared" si="11"/>
        <v/>
      </c>
    </row>
    <row r="215" spans="1:10" ht="19" customHeight="1">
      <c r="A215" s="8" t="str">
        <f>IF($B215="","",COUNTA($B$13:$B215))</f>
        <v/>
      </c>
      <c r="B215" s="6"/>
      <c r="C215" s="9" t="str">
        <f t="shared" si="9"/>
        <v/>
      </c>
      <c r="D215" s="3"/>
      <c r="E215" s="10"/>
      <c r="F215" s="11"/>
      <c r="G215" s="12" t="str">
        <f>IF($D215="","",IFERROR(INDEX(従事者登録!$D$8:$D$37,MATCH($D215,従事者登録!$C$8:$C$37,0))&amp;"","※未登録"))</f>
        <v/>
      </c>
      <c r="H215" s="4" t="str">
        <f>IF($D215="","",IFERROR(INDEX(従事者登録!$E$8:$E$37,MATCH($D215,従事者登録!$C$8:$C$37,0)),""))</f>
        <v/>
      </c>
      <c r="I215" s="4" t="str">
        <f t="shared" si="10"/>
        <v/>
      </c>
      <c r="J215" s="13" t="str">
        <f t="shared" si="11"/>
        <v/>
      </c>
    </row>
    <row r="216" spans="1:10" ht="19" customHeight="1">
      <c r="A216" s="8" t="str">
        <f>IF($B216="","",COUNTA($B$13:$B216))</f>
        <v/>
      </c>
      <c r="B216" s="6"/>
      <c r="C216" s="9" t="str">
        <f t="shared" si="9"/>
        <v/>
      </c>
      <c r="D216" s="3"/>
      <c r="E216" s="10"/>
      <c r="F216" s="11"/>
      <c r="G216" s="12" t="str">
        <f>IF($D216="","",IFERROR(INDEX(従事者登録!$D$8:$D$37,MATCH($D216,従事者登録!$C$8:$C$37,0))&amp;"","※未登録"))</f>
        <v/>
      </c>
      <c r="H216" s="4" t="str">
        <f>IF($D216="","",IFERROR(INDEX(従事者登録!$E$8:$E$37,MATCH($D216,従事者登録!$C$8:$C$37,0)),""))</f>
        <v/>
      </c>
      <c r="I216" s="4" t="str">
        <f t="shared" si="10"/>
        <v/>
      </c>
      <c r="J216" s="13" t="str">
        <f t="shared" si="11"/>
        <v/>
      </c>
    </row>
    <row r="217" spans="1:10" ht="19" customHeight="1">
      <c r="A217" s="8" t="str">
        <f>IF($B217="","",COUNTA($B$13:$B217))</f>
        <v/>
      </c>
      <c r="B217" s="6"/>
      <c r="C217" s="9" t="str">
        <f t="shared" si="9"/>
        <v/>
      </c>
      <c r="D217" s="3"/>
      <c r="E217" s="10"/>
      <c r="F217" s="11"/>
      <c r="G217" s="12" t="str">
        <f>IF($D217="","",IFERROR(INDEX(従事者登録!$D$8:$D$37,MATCH($D217,従事者登録!$C$8:$C$37,0))&amp;"","※未登録"))</f>
        <v/>
      </c>
      <c r="H217" s="4" t="str">
        <f>IF($D217="","",IFERROR(INDEX(従事者登録!$E$8:$E$37,MATCH($D217,従事者登録!$C$8:$C$37,0)),""))</f>
        <v/>
      </c>
      <c r="I217" s="4" t="str">
        <f t="shared" si="10"/>
        <v/>
      </c>
      <c r="J217" s="13" t="str">
        <f t="shared" si="11"/>
        <v/>
      </c>
    </row>
    <row r="218" spans="1:10" ht="19" customHeight="1">
      <c r="A218" s="8" t="str">
        <f>IF($B218="","",COUNTA($B$13:$B218))</f>
        <v/>
      </c>
      <c r="B218" s="6"/>
      <c r="C218" s="9" t="str">
        <f t="shared" si="9"/>
        <v/>
      </c>
      <c r="D218" s="3"/>
      <c r="E218" s="10"/>
      <c r="F218" s="11"/>
      <c r="G218" s="12" t="str">
        <f>IF($D218="","",IFERROR(INDEX(従事者登録!$D$8:$D$37,MATCH($D218,従事者登録!$C$8:$C$37,0))&amp;"","※未登録"))</f>
        <v/>
      </c>
      <c r="H218" s="4" t="str">
        <f>IF($D218="","",IFERROR(INDEX(従事者登録!$E$8:$E$37,MATCH($D218,従事者登録!$C$8:$C$37,0)),""))</f>
        <v/>
      </c>
      <c r="I218" s="4" t="str">
        <f t="shared" si="10"/>
        <v/>
      </c>
      <c r="J218" s="13" t="str">
        <f t="shared" si="11"/>
        <v/>
      </c>
    </row>
    <row r="219" spans="1:10" ht="19" customHeight="1">
      <c r="A219" s="8" t="str">
        <f>IF($B219="","",COUNTA($B$13:$B219))</f>
        <v/>
      </c>
      <c r="B219" s="6"/>
      <c r="C219" s="9" t="str">
        <f t="shared" si="9"/>
        <v/>
      </c>
      <c r="D219" s="3"/>
      <c r="E219" s="10"/>
      <c r="F219" s="11"/>
      <c r="G219" s="12" t="str">
        <f>IF($D219="","",IFERROR(INDEX(従事者登録!$D$8:$D$37,MATCH($D219,従事者登録!$C$8:$C$37,0))&amp;"","※未登録"))</f>
        <v/>
      </c>
      <c r="H219" s="4" t="str">
        <f>IF($D219="","",IFERROR(INDEX(従事者登録!$E$8:$E$37,MATCH($D219,従事者登録!$C$8:$C$37,0)),""))</f>
        <v/>
      </c>
      <c r="I219" s="4" t="str">
        <f t="shared" si="10"/>
        <v/>
      </c>
      <c r="J219" s="13" t="str">
        <f t="shared" si="11"/>
        <v/>
      </c>
    </row>
    <row r="220" spans="1:10" ht="19" customHeight="1">
      <c r="A220" s="8" t="str">
        <f>IF($B220="","",COUNTA($B$13:$B220))</f>
        <v/>
      </c>
      <c r="B220" s="6"/>
      <c r="C220" s="9" t="str">
        <f t="shared" si="9"/>
        <v/>
      </c>
      <c r="D220" s="3"/>
      <c r="E220" s="10"/>
      <c r="F220" s="11"/>
      <c r="G220" s="12" t="str">
        <f>IF($D220="","",IFERROR(INDEX(従事者登録!$D$8:$D$37,MATCH($D220,従事者登録!$C$8:$C$37,0))&amp;"","※未登録"))</f>
        <v/>
      </c>
      <c r="H220" s="4" t="str">
        <f>IF($D220="","",IFERROR(INDEX(従事者登録!$E$8:$E$37,MATCH($D220,従事者登録!$C$8:$C$37,0)),""))</f>
        <v/>
      </c>
      <c r="I220" s="4" t="str">
        <f t="shared" si="10"/>
        <v/>
      </c>
      <c r="J220" s="13" t="str">
        <f t="shared" si="11"/>
        <v/>
      </c>
    </row>
    <row r="221" spans="1:10" ht="19" customHeight="1">
      <c r="A221" s="8" t="str">
        <f>IF($B221="","",COUNTA($B$13:$B221))</f>
        <v/>
      </c>
      <c r="B221" s="6"/>
      <c r="C221" s="9" t="str">
        <f t="shared" si="9"/>
        <v/>
      </c>
      <c r="D221" s="3"/>
      <c r="E221" s="10"/>
      <c r="F221" s="11"/>
      <c r="G221" s="12" t="str">
        <f>IF($D221="","",IFERROR(INDEX(従事者登録!$D$8:$D$37,MATCH($D221,従事者登録!$C$8:$C$37,0))&amp;"","※未登録"))</f>
        <v/>
      </c>
      <c r="H221" s="4" t="str">
        <f>IF($D221="","",IFERROR(INDEX(従事者登録!$E$8:$E$37,MATCH($D221,従事者登録!$C$8:$C$37,0)),""))</f>
        <v/>
      </c>
      <c r="I221" s="4" t="str">
        <f t="shared" si="10"/>
        <v/>
      </c>
      <c r="J221" s="13" t="str">
        <f t="shared" si="11"/>
        <v/>
      </c>
    </row>
    <row r="222" spans="1:10" ht="19" customHeight="1">
      <c r="A222" s="8" t="str">
        <f>IF($B222="","",COUNTA($B$13:$B222))</f>
        <v/>
      </c>
      <c r="B222" s="6"/>
      <c r="C222" s="9" t="str">
        <f t="shared" si="9"/>
        <v/>
      </c>
      <c r="D222" s="3"/>
      <c r="E222" s="10"/>
      <c r="F222" s="11"/>
      <c r="G222" s="12" t="str">
        <f>IF($D222="","",IFERROR(INDEX(従事者登録!$D$8:$D$37,MATCH($D222,従事者登録!$C$8:$C$37,0))&amp;"","※未登録"))</f>
        <v/>
      </c>
      <c r="H222" s="4" t="str">
        <f>IF($D222="","",IFERROR(INDEX(従事者登録!$E$8:$E$37,MATCH($D222,従事者登録!$C$8:$C$37,0)),""))</f>
        <v/>
      </c>
      <c r="I222" s="4" t="str">
        <f t="shared" si="10"/>
        <v/>
      </c>
      <c r="J222" s="13" t="str">
        <f t="shared" si="11"/>
        <v/>
      </c>
    </row>
    <row r="223" spans="1:10" ht="19" customHeight="1">
      <c r="A223" s="8" t="str">
        <f>IF($B223="","",COUNTA($B$13:$B223))</f>
        <v/>
      </c>
      <c r="B223" s="6"/>
      <c r="C223" s="9" t="str">
        <f t="shared" si="9"/>
        <v/>
      </c>
      <c r="D223" s="3"/>
      <c r="E223" s="10"/>
      <c r="F223" s="11"/>
      <c r="G223" s="12" t="str">
        <f>IF($D223="","",IFERROR(INDEX(従事者登録!$D$8:$D$37,MATCH($D223,従事者登録!$C$8:$C$37,0))&amp;"","※未登録"))</f>
        <v/>
      </c>
      <c r="H223" s="4" t="str">
        <f>IF($D223="","",IFERROR(INDEX(従事者登録!$E$8:$E$37,MATCH($D223,従事者登録!$C$8:$C$37,0)),""))</f>
        <v/>
      </c>
      <c r="I223" s="4" t="str">
        <f t="shared" si="10"/>
        <v/>
      </c>
      <c r="J223" s="13" t="str">
        <f t="shared" si="11"/>
        <v/>
      </c>
    </row>
    <row r="224" spans="1:10" ht="19" customHeight="1">
      <c r="A224" s="8" t="str">
        <f>IF($B224="","",COUNTA($B$13:$B224))</f>
        <v/>
      </c>
      <c r="B224" s="6"/>
      <c r="C224" s="9" t="str">
        <f t="shared" si="9"/>
        <v/>
      </c>
      <c r="D224" s="3"/>
      <c r="E224" s="10"/>
      <c r="F224" s="11"/>
      <c r="G224" s="12" t="str">
        <f>IF($D224="","",IFERROR(INDEX(従事者登録!$D$8:$D$37,MATCH($D224,従事者登録!$C$8:$C$37,0))&amp;"","※未登録"))</f>
        <v/>
      </c>
      <c r="H224" s="4" t="str">
        <f>IF($D224="","",IFERROR(INDEX(従事者登録!$E$8:$E$37,MATCH($D224,従事者登録!$C$8:$C$37,0)),""))</f>
        <v/>
      </c>
      <c r="I224" s="4" t="str">
        <f t="shared" si="10"/>
        <v/>
      </c>
      <c r="J224" s="13" t="str">
        <f t="shared" si="11"/>
        <v/>
      </c>
    </row>
    <row r="225" spans="1:10" ht="19" customHeight="1">
      <c r="A225" s="8" t="str">
        <f>IF($B225="","",COUNTA($B$13:$B225))</f>
        <v/>
      </c>
      <c r="B225" s="6"/>
      <c r="C225" s="9" t="str">
        <f t="shared" si="9"/>
        <v/>
      </c>
      <c r="D225" s="3"/>
      <c r="E225" s="10"/>
      <c r="F225" s="11"/>
      <c r="G225" s="12" t="str">
        <f>IF($D225="","",IFERROR(INDEX(従事者登録!$D$8:$D$37,MATCH($D225,従事者登録!$C$8:$C$37,0))&amp;"","※未登録"))</f>
        <v/>
      </c>
      <c r="H225" s="4" t="str">
        <f>IF($D225="","",IFERROR(INDEX(従事者登録!$E$8:$E$37,MATCH($D225,従事者登録!$C$8:$C$37,0)),""))</f>
        <v/>
      </c>
      <c r="I225" s="4" t="str">
        <f t="shared" si="10"/>
        <v/>
      </c>
      <c r="J225" s="13" t="str">
        <f t="shared" si="11"/>
        <v/>
      </c>
    </row>
    <row r="226" spans="1:10" ht="19" customHeight="1">
      <c r="A226" s="8" t="str">
        <f>IF($B226="","",COUNTA($B$13:$B226))</f>
        <v/>
      </c>
      <c r="B226" s="6"/>
      <c r="C226" s="9" t="str">
        <f t="shared" si="9"/>
        <v/>
      </c>
      <c r="D226" s="3"/>
      <c r="E226" s="10"/>
      <c r="F226" s="11"/>
      <c r="G226" s="12" t="str">
        <f>IF($D226="","",IFERROR(INDEX(従事者登録!$D$8:$D$37,MATCH($D226,従事者登録!$C$8:$C$37,0))&amp;"","※未登録"))</f>
        <v/>
      </c>
      <c r="H226" s="4" t="str">
        <f>IF($D226="","",IFERROR(INDEX(従事者登録!$E$8:$E$37,MATCH($D226,従事者登録!$C$8:$C$37,0)),""))</f>
        <v/>
      </c>
      <c r="I226" s="4" t="str">
        <f t="shared" si="10"/>
        <v/>
      </c>
      <c r="J226" s="13" t="str">
        <f t="shared" si="11"/>
        <v/>
      </c>
    </row>
    <row r="227" spans="1:10" ht="19" customHeight="1">
      <c r="A227" s="8" t="str">
        <f>IF($B227="","",COUNTA($B$13:$B227))</f>
        <v/>
      </c>
      <c r="B227" s="6"/>
      <c r="C227" s="9" t="str">
        <f t="shared" si="9"/>
        <v/>
      </c>
      <c r="D227" s="3"/>
      <c r="E227" s="10"/>
      <c r="F227" s="11"/>
      <c r="G227" s="12" t="str">
        <f>IF($D227="","",IFERROR(INDEX(従事者登録!$D$8:$D$37,MATCH($D227,従事者登録!$C$8:$C$37,0))&amp;"","※未登録"))</f>
        <v/>
      </c>
      <c r="H227" s="4" t="str">
        <f>IF($D227="","",IFERROR(INDEX(従事者登録!$E$8:$E$37,MATCH($D227,従事者登録!$C$8:$C$37,0)),""))</f>
        <v/>
      </c>
      <c r="I227" s="4" t="str">
        <f t="shared" si="10"/>
        <v/>
      </c>
      <c r="J227" s="13" t="str">
        <f t="shared" si="11"/>
        <v/>
      </c>
    </row>
    <row r="228" spans="1:10" ht="19" customHeight="1">
      <c r="A228" s="8" t="str">
        <f>IF($B228="","",COUNTA($B$13:$B228))</f>
        <v/>
      </c>
      <c r="B228" s="6"/>
      <c r="C228" s="9" t="str">
        <f t="shared" si="9"/>
        <v/>
      </c>
      <c r="D228" s="3"/>
      <c r="E228" s="10"/>
      <c r="F228" s="11"/>
      <c r="G228" s="12" t="str">
        <f>IF($D228="","",IFERROR(INDEX(従事者登録!$D$8:$D$37,MATCH($D228,従事者登録!$C$8:$C$37,0))&amp;"","※未登録"))</f>
        <v/>
      </c>
      <c r="H228" s="4" t="str">
        <f>IF($D228="","",IFERROR(INDEX(従事者登録!$E$8:$E$37,MATCH($D228,従事者登録!$C$8:$C$37,0)),""))</f>
        <v/>
      </c>
      <c r="I228" s="4" t="str">
        <f t="shared" si="10"/>
        <v/>
      </c>
      <c r="J228" s="13" t="str">
        <f t="shared" si="11"/>
        <v/>
      </c>
    </row>
    <row r="229" spans="1:10" ht="19" customHeight="1">
      <c r="A229" s="8" t="str">
        <f>IF($B229="","",COUNTA($B$13:$B229))</f>
        <v/>
      </c>
      <c r="B229" s="6"/>
      <c r="C229" s="9" t="str">
        <f t="shared" si="9"/>
        <v/>
      </c>
      <c r="D229" s="3"/>
      <c r="E229" s="10"/>
      <c r="F229" s="11"/>
      <c r="G229" s="12" t="str">
        <f>IF($D229="","",IFERROR(INDEX(従事者登録!$D$8:$D$37,MATCH($D229,従事者登録!$C$8:$C$37,0))&amp;"","※未登録"))</f>
        <v/>
      </c>
      <c r="H229" s="4" t="str">
        <f>IF($D229="","",IFERROR(INDEX(従事者登録!$E$8:$E$37,MATCH($D229,従事者登録!$C$8:$C$37,0)),""))</f>
        <v/>
      </c>
      <c r="I229" s="4" t="str">
        <f t="shared" si="10"/>
        <v/>
      </c>
      <c r="J229" s="13" t="str">
        <f t="shared" si="11"/>
        <v/>
      </c>
    </row>
    <row r="230" spans="1:10" ht="19" customHeight="1">
      <c r="A230" s="8" t="str">
        <f>IF($B230="","",COUNTA($B$13:$B230))</f>
        <v/>
      </c>
      <c r="B230" s="6"/>
      <c r="C230" s="9" t="str">
        <f t="shared" si="9"/>
        <v/>
      </c>
      <c r="D230" s="3"/>
      <c r="E230" s="10"/>
      <c r="F230" s="11"/>
      <c r="G230" s="12" t="str">
        <f>IF($D230="","",IFERROR(INDEX(従事者登録!$D$8:$D$37,MATCH($D230,従事者登録!$C$8:$C$37,0))&amp;"","※未登録"))</f>
        <v/>
      </c>
      <c r="H230" s="4" t="str">
        <f>IF($D230="","",IFERROR(INDEX(従事者登録!$E$8:$E$37,MATCH($D230,従事者登録!$C$8:$C$37,0)),""))</f>
        <v/>
      </c>
      <c r="I230" s="4" t="str">
        <f t="shared" si="10"/>
        <v/>
      </c>
      <c r="J230" s="13" t="str">
        <f t="shared" si="11"/>
        <v/>
      </c>
    </row>
    <row r="231" spans="1:10" ht="19" customHeight="1">
      <c r="A231" s="8" t="str">
        <f>IF($B231="","",COUNTA($B$13:$B231))</f>
        <v/>
      </c>
      <c r="B231" s="6"/>
      <c r="C231" s="9" t="str">
        <f t="shared" si="9"/>
        <v/>
      </c>
      <c r="D231" s="3"/>
      <c r="E231" s="10"/>
      <c r="F231" s="11"/>
      <c r="G231" s="12" t="str">
        <f>IF($D231="","",IFERROR(INDEX(従事者登録!$D$8:$D$37,MATCH($D231,従事者登録!$C$8:$C$37,0))&amp;"","※未登録"))</f>
        <v/>
      </c>
      <c r="H231" s="4" t="str">
        <f>IF($D231="","",IFERROR(INDEX(従事者登録!$E$8:$E$37,MATCH($D231,従事者登録!$C$8:$C$37,0)),""))</f>
        <v/>
      </c>
      <c r="I231" s="4" t="str">
        <f t="shared" si="10"/>
        <v/>
      </c>
      <c r="J231" s="13" t="str">
        <f t="shared" si="11"/>
        <v/>
      </c>
    </row>
    <row r="232" spans="1:10" ht="19" customHeight="1">
      <c r="A232" s="8" t="str">
        <f>IF($B232="","",COUNTA($B$13:$B232))</f>
        <v/>
      </c>
      <c r="B232" s="6"/>
      <c r="C232" s="9" t="str">
        <f t="shared" si="9"/>
        <v/>
      </c>
      <c r="D232" s="3"/>
      <c r="E232" s="10"/>
      <c r="F232" s="11"/>
      <c r="G232" s="12" t="str">
        <f>IF($D232="","",IFERROR(INDEX(従事者登録!$D$8:$D$37,MATCH($D232,従事者登録!$C$8:$C$37,0))&amp;"","※未登録"))</f>
        <v/>
      </c>
      <c r="H232" s="4" t="str">
        <f>IF($D232="","",IFERROR(INDEX(従事者登録!$E$8:$E$37,MATCH($D232,従事者登録!$C$8:$C$37,0)),""))</f>
        <v/>
      </c>
      <c r="I232" s="4" t="str">
        <f t="shared" si="10"/>
        <v/>
      </c>
      <c r="J232" s="13" t="str">
        <f t="shared" si="11"/>
        <v/>
      </c>
    </row>
    <row r="233" spans="1:10" ht="19" customHeight="1">
      <c r="A233" s="8" t="str">
        <f>IF($B233="","",COUNTA($B$13:$B233))</f>
        <v/>
      </c>
      <c r="B233" s="6"/>
      <c r="C233" s="9" t="str">
        <f t="shared" si="9"/>
        <v/>
      </c>
      <c r="D233" s="3"/>
      <c r="E233" s="10"/>
      <c r="F233" s="11"/>
      <c r="G233" s="12" t="str">
        <f>IF($D233="","",IFERROR(INDEX(従事者登録!$D$8:$D$37,MATCH($D233,従事者登録!$C$8:$C$37,0))&amp;"","※未登録"))</f>
        <v/>
      </c>
      <c r="H233" s="4" t="str">
        <f>IF($D233="","",IFERROR(INDEX(従事者登録!$E$8:$E$37,MATCH($D233,従事者登録!$C$8:$C$37,0)),""))</f>
        <v/>
      </c>
      <c r="I233" s="4" t="str">
        <f t="shared" si="10"/>
        <v/>
      </c>
      <c r="J233" s="13" t="str">
        <f t="shared" si="11"/>
        <v/>
      </c>
    </row>
    <row r="234" spans="1:10" ht="19" customHeight="1">
      <c r="A234" s="8" t="str">
        <f>IF($B234="","",COUNTA($B$13:$B234))</f>
        <v/>
      </c>
      <c r="B234" s="6"/>
      <c r="C234" s="9" t="str">
        <f t="shared" si="9"/>
        <v/>
      </c>
      <c r="D234" s="3"/>
      <c r="E234" s="10"/>
      <c r="F234" s="11"/>
      <c r="G234" s="12" t="str">
        <f>IF($D234="","",IFERROR(INDEX(従事者登録!$D$8:$D$37,MATCH($D234,従事者登録!$C$8:$C$37,0))&amp;"","※未登録"))</f>
        <v/>
      </c>
      <c r="H234" s="4" t="str">
        <f>IF($D234="","",IFERROR(INDEX(従事者登録!$E$8:$E$37,MATCH($D234,従事者登録!$C$8:$C$37,0)),""))</f>
        <v/>
      </c>
      <c r="I234" s="4" t="str">
        <f t="shared" si="10"/>
        <v/>
      </c>
      <c r="J234" s="13" t="str">
        <f t="shared" si="11"/>
        <v/>
      </c>
    </row>
    <row r="235" spans="1:10" ht="19" customHeight="1">
      <c r="A235" s="8" t="str">
        <f>IF($B235="","",COUNTA($B$13:$B235))</f>
        <v/>
      </c>
      <c r="B235" s="6"/>
      <c r="C235" s="9" t="str">
        <f t="shared" si="9"/>
        <v/>
      </c>
      <c r="D235" s="3"/>
      <c r="E235" s="10"/>
      <c r="F235" s="11"/>
      <c r="G235" s="12" t="str">
        <f>IF($D235="","",IFERROR(INDEX(従事者登録!$D$8:$D$37,MATCH($D235,従事者登録!$C$8:$C$37,0))&amp;"","※未登録"))</f>
        <v/>
      </c>
      <c r="H235" s="4" t="str">
        <f>IF($D235="","",IFERROR(INDEX(従事者登録!$E$8:$E$37,MATCH($D235,従事者登録!$C$8:$C$37,0)),""))</f>
        <v/>
      </c>
      <c r="I235" s="4" t="str">
        <f t="shared" si="10"/>
        <v/>
      </c>
      <c r="J235" s="13" t="str">
        <f t="shared" si="11"/>
        <v/>
      </c>
    </row>
    <row r="236" spans="1:10" ht="19" customHeight="1">
      <c r="A236" s="8" t="str">
        <f>IF($B236="","",COUNTA($B$13:$B236))</f>
        <v/>
      </c>
      <c r="B236" s="6"/>
      <c r="C236" s="9" t="str">
        <f t="shared" si="9"/>
        <v/>
      </c>
      <c r="D236" s="3"/>
      <c r="E236" s="10"/>
      <c r="F236" s="11"/>
      <c r="G236" s="12" t="str">
        <f>IF($D236="","",IFERROR(INDEX(従事者登録!$D$8:$D$37,MATCH($D236,従事者登録!$C$8:$C$37,0))&amp;"","※未登録"))</f>
        <v/>
      </c>
      <c r="H236" s="4" t="str">
        <f>IF($D236="","",IFERROR(INDEX(従事者登録!$E$8:$E$37,MATCH($D236,従事者登録!$C$8:$C$37,0)),""))</f>
        <v/>
      </c>
      <c r="I236" s="4" t="str">
        <f t="shared" si="10"/>
        <v/>
      </c>
      <c r="J236" s="13" t="str">
        <f t="shared" si="11"/>
        <v/>
      </c>
    </row>
    <row r="237" spans="1:10" ht="19" customHeight="1">
      <c r="A237" s="8" t="str">
        <f>IF($B237="","",COUNTA($B$13:$B237))</f>
        <v/>
      </c>
      <c r="B237" s="6"/>
      <c r="C237" s="9" t="str">
        <f t="shared" si="9"/>
        <v/>
      </c>
      <c r="D237" s="3"/>
      <c r="E237" s="10"/>
      <c r="F237" s="11"/>
      <c r="G237" s="12" t="str">
        <f>IF($D237="","",IFERROR(INDEX(従事者登録!$D$8:$D$37,MATCH($D237,従事者登録!$C$8:$C$37,0))&amp;"","※未登録"))</f>
        <v/>
      </c>
      <c r="H237" s="4" t="str">
        <f>IF($D237="","",IFERROR(INDEX(従事者登録!$E$8:$E$37,MATCH($D237,従事者登録!$C$8:$C$37,0)),""))</f>
        <v/>
      </c>
      <c r="I237" s="4" t="str">
        <f t="shared" si="10"/>
        <v/>
      </c>
      <c r="J237" s="13" t="str">
        <f t="shared" si="11"/>
        <v/>
      </c>
    </row>
    <row r="238" spans="1:10" ht="19" customHeight="1">
      <c r="A238" s="8" t="str">
        <f>IF($B238="","",COUNTA($B$13:$B238))</f>
        <v/>
      </c>
      <c r="B238" s="6"/>
      <c r="C238" s="9" t="str">
        <f t="shared" si="9"/>
        <v/>
      </c>
      <c r="D238" s="3"/>
      <c r="E238" s="10"/>
      <c r="F238" s="11"/>
      <c r="G238" s="12" t="str">
        <f>IF($D238="","",IFERROR(INDEX(従事者登録!$D$8:$D$37,MATCH($D238,従事者登録!$C$8:$C$37,0))&amp;"","※未登録"))</f>
        <v/>
      </c>
      <c r="H238" s="4" t="str">
        <f>IF($D238="","",IFERROR(INDEX(従事者登録!$E$8:$E$37,MATCH($D238,従事者登録!$C$8:$C$37,0)),""))</f>
        <v/>
      </c>
      <c r="I238" s="4" t="str">
        <f t="shared" si="10"/>
        <v/>
      </c>
      <c r="J238" s="13" t="str">
        <f t="shared" si="11"/>
        <v/>
      </c>
    </row>
    <row r="239" spans="1:10" ht="19" customHeight="1">
      <c r="A239" s="8" t="str">
        <f>IF($B239="","",COUNTA($B$13:$B239))</f>
        <v/>
      </c>
      <c r="B239" s="6"/>
      <c r="C239" s="9" t="str">
        <f t="shared" si="9"/>
        <v/>
      </c>
      <c r="D239" s="3"/>
      <c r="E239" s="10"/>
      <c r="F239" s="11"/>
      <c r="G239" s="12" t="str">
        <f>IF($D239="","",IFERROR(INDEX(従事者登録!$D$8:$D$37,MATCH($D239,従事者登録!$C$8:$C$37,0))&amp;"","※未登録"))</f>
        <v/>
      </c>
      <c r="H239" s="4" t="str">
        <f>IF($D239="","",IFERROR(INDEX(従事者登録!$E$8:$E$37,MATCH($D239,従事者登録!$C$8:$C$37,0)),""))</f>
        <v/>
      </c>
      <c r="I239" s="4" t="str">
        <f t="shared" si="10"/>
        <v/>
      </c>
      <c r="J239" s="13" t="str">
        <f t="shared" si="11"/>
        <v/>
      </c>
    </row>
    <row r="240" spans="1:10" ht="19" customHeight="1">
      <c r="A240" s="8" t="str">
        <f>IF($B240="","",COUNTA($B$13:$B240))</f>
        <v/>
      </c>
      <c r="B240" s="6"/>
      <c r="C240" s="9" t="str">
        <f t="shared" si="9"/>
        <v/>
      </c>
      <c r="D240" s="3"/>
      <c r="E240" s="10"/>
      <c r="F240" s="11"/>
      <c r="G240" s="12" t="str">
        <f>IF($D240="","",IFERROR(INDEX(従事者登録!$D$8:$D$37,MATCH($D240,従事者登録!$C$8:$C$37,0))&amp;"","※未登録"))</f>
        <v/>
      </c>
      <c r="H240" s="4" t="str">
        <f>IF($D240="","",IFERROR(INDEX(従事者登録!$E$8:$E$37,MATCH($D240,従事者登録!$C$8:$C$37,0)),""))</f>
        <v/>
      </c>
      <c r="I240" s="4" t="str">
        <f t="shared" si="10"/>
        <v/>
      </c>
      <c r="J240" s="13" t="str">
        <f t="shared" si="11"/>
        <v/>
      </c>
    </row>
    <row r="241" spans="1:10" ht="19" customHeight="1">
      <c r="A241" s="8" t="str">
        <f>IF($B241="","",COUNTA($B$13:$B241))</f>
        <v/>
      </c>
      <c r="B241" s="6"/>
      <c r="C241" s="9" t="str">
        <f t="shared" si="9"/>
        <v/>
      </c>
      <c r="D241" s="3"/>
      <c r="E241" s="10"/>
      <c r="F241" s="11"/>
      <c r="G241" s="12" t="str">
        <f>IF($D241="","",IFERROR(INDEX(従事者登録!$D$8:$D$37,MATCH($D241,従事者登録!$C$8:$C$37,0))&amp;"","※未登録"))</f>
        <v/>
      </c>
      <c r="H241" s="4" t="str">
        <f>IF($D241="","",IFERROR(INDEX(従事者登録!$E$8:$E$37,MATCH($D241,従事者登録!$C$8:$C$37,0)),""))</f>
        <v/>
      </c>
      <c r="I241" s="4" t="str">
        <f t="shared" si="10"/>
        <v/>
      </c>
      <c r="J241" s="13" t="str">
        <f t="shared" si="11"/>
        <v/>
      </c>
    </row>
    <row r="242" spans="1:10" ht="19" customHeight="1">
      <c r="A242" s="8" t="str">
        <f>IF($B242="","",COUNTA($B$13:$B242))</f>
        <v/>
      </c>
      <c r="B242" s="6"/>
      <c r="C242" s="9" t="str">
        <f t="shared" si="9"/>
        <v/>
      </c>
      <c r="D242" s="3"/>
      <c r="E242" s="10"/>
      <c r="F242" s="11"/>
      <c r="G242" s="12" t="str">
        <f>IF($D242="","",IFERROR(INDEX(従事者登録!$D$8:$D$37,MATCH($D242,従事者登録!$C$8:$C$37,0))&amp;"","※未登録"))</f>
        <v/>
      </c>
      <c r="H242" s="4" t="str">
        <f>IF($D242="","",IFERROR(INDEX(従事者登録!$E$8:$E$37,MATCH($D242,従事者登録!$C$8:$C$37,0)),""))</f>
        <v/>
      </c>
      <c r="I242" s="4" t="str">
        <f t="shared" si="10"/>
        <v/>
      </c>
      <c r="J242" s="13" t="str">
        <f t="shared" si="11"/>
        <v/>
      </c>
    </row>
    <row r="243" spans="1:10" ht="19" customHeight="1">
      <c r="A243" s="8" t="str">
        <f>IF($B243="","",COUNTA($B$13:$B243))</f>
        <v/>
      </c>
      <c r="B243" s="6"/>
      <c r="C243" s="9" t="str">
        <f t="shared" si="9"/>
        <v/>
      </c>
      <c r="D243" s="3"/>
      <c r="E243" s="10"/>
      <c r="F243" s="11"/>
      <c r="G243" s="12" t="str">
        <f>IF($D243="","",IFERROR(INDEX(従事者登録!$D$8:$D$37,MATCH($D243,従事者登録!$C$8:$C$37,0))&amp;"","※未登録"))</f>
        <v/>
      </c>
      <c r="H243" s="4" t="str">
        <f>IF($D243="","",IFERROR(INDEX(従事者登録!$E$8:$E$37,MATCH($D243,従事者登録!$C$8:$C$37,0)),""))</f>
        <v/>
      </c>
      <c r="I243" s="4" t="str">
        <f t="shared" si="10"/>
        <v/>
      </c>
      <c r="J243" s="13" t="str">
        <f t="shared" si="11"/>
        <v/>
      </c>
    </row>
    <row r="244" spans="1:10" ht="19" customHeight="1">
      <c r="A244" s="8" t="str">
        <f>IF($B244="","",COUNTA($B$13:$B244))</f>
        <v/>
      </c>
      <c r="B244" s="6"/>
      <c r="C244" s="9" t="str">
        <f t="shared" si="9"/>
        <v/>
      </c>
      <c r="D244" s="3"/>
      <c r="E244" s="10"/>
      <c r="F244" s="11"/>
      <c r="G244" s="12" t="str">
        <f>IF($D244="","",IFERROR(INDEX(従事者登録!$D$8:$D$37,MATCH($D244,従事者登録!$C$8:$C$37,0))&amp;"","※未登録"))</f>
        <v/>
      </c>
      <c r="H244" s="4" t="str">
        <f>IF($D244="","",IFERROR(INDEX(従事者登録!$E$8:$E$37,MATCH($D244,従事者登録!$C$8:$C$37,0)),""))</f>
        <v/>
      </c>
      <c r="I244" s="4" t="str">
        <f t="shared" si="10"/>
        <v/>
      </c>
      <c r="J244" s="13" t="str">
        <f t="shared" si="11"/>
        <v/>
      </c>
    </row>
    <row r="245" spans="1:10" ht="19" customHeight="1">
      <c r="A245" s="8" t="str">
        <f>IF($B245="","",COUNTA($B$13:$B245))</f>
        <v/>
      </c>
      <c r="B245" s="6"/>
      <c r="C245" s="9" t="str">
        <f t="shared" si="9"/>
        <v/>
      </c>
      <c r="D245" s="3"/>
      <c r="E245" s="10"/>
      <c r="F245" s="11"/>
      <c r="G245" s="12" t="str">
        <f>IF($D245="","",IFERROR(INDEX(従事者登録!$D$8:$D$37,MATCH($D245,従事者登録!$C$8:$C$37,0))&amp;"","※未登録"))</f>
        <v/>
      </c>
      <c r="H245" s="4" t="str">
        <f>IF($D245="","",IFERROR(INDEX(従事者登録!$E$8:$E$37,MATCH($D245,従事者登録!$C$8:$C$37,0)),""))</f>
        <v/>
      </c>
      <c r="I245" s="4" t="str">
        <f t="shared" si="10"/>
        <v/>
      </c>
      <c r="J245" s="13" t="str">
        <f t="shared" si="11"/>
        <v/>
      </c>
    </row>
    <row r="246" spans="1:10" ht="19" customHeight="1">
      <c r="A246" s="8" t="str">
        <f>IF($B246="","",COUNTA($B$13:$B246))</f>
        <v/>
      </c>
      <c r="B246" s="6"/>
      <c r="C246" s="9" t="str">
        <f t="shared" si="9"/>
        <v/>
      </c>
      <c r="D246" s="3"/>
      <c r="E246" s="10"/>
      <c r="F246" s="11"/>
      <c r="G246" s="12" t="str">
        <f>IF($D246="","",IFERROR(INDEX(従事者登録!$D$8:$D$37,MATCH($D246,従事者登録!$C$8:$C$37,0))&amp;"","※未登録"))</f>
        <v/>
      </c>
      <c r="H246" s="4" t="str">
        <f>IF($D246="","",IFERROR(INDEX(従事者登録!$E$8:$E$37,MATCH($D246,従事者登録!$C$8:$C$37,0)),""))</f>
        <v/>
      </c>
      <c r="I246" s="4" t="str">
        <f t="shared" si="10"/>
        <v/>
      </c>
      <c r="J246" s="13" t="str">
        <f t="shared" si="11"/>
        <v/>
      </c>
    </row>
    <row r="247" spans="1:10" ht="19" customHeight="1">
      <c r="A247" s="8" t="str">
        <f>IF($B247="","",COUNTA($B$13:$B247))</f>
        <v/>
      </c>
      <c r="B247" s="6"/>
      <c r="C247" s="9" t="str">
        <f t="shared" si="9"/>
        <v/>
      </c>
      <c r="D247" s="3"/>
      <c r="E247" s="10"/>
      <c r="F247" s="11"/>
      <c r="G247" s="12" t="str">
        <f>IF($D247="","",IFERROR(INDEX(従事者登録!$D$8:$D$37,MATCH($D247,従事者登録!$C$8:$C$37,0))&amp;"","※未登録"))</f>
        <v/>
      </c>
      <c r="H247" s="4" t="str">
        <f>IF($D247="","",IFERROR(INDEX(従事者登録!$E$8:$E$37,MATCH($D247,従事者登録!$C$8:$C$37,0)),""))</f>
        <v/>
      </c>
      <c r="I247" s="4" t="str">
        <f t="shared" si="10"/>
        <v/>
      </c>
      <c r="J247" s="13" t="str">
        <f t="shared" si="11"/>
        <v/>
      </c>
    </row>
    <row r="248" spans="1:10" ht="19" customHeight="1">
      <c r="A248" s="8" t="str">
        <f>IF($B248="","",COUNTA($B$13:$B248))</f>
        <v/>
      </c>
      <c r="B248" s="6"/>
      <c r="C248" s="9" t="str">
        <f t="shared" si="9"/>
        <v/>
      </c>
      <c r="D248" s="3"/>
      <c r="E248" s="10"/>
      <c r="F248" s="11"/>
      <c r="G248" s="12" t="str">
        <f>IF($D248="","",IFERROR(INDEX(従事者登録!$D$8:$D$37,MATCH($D248,従事者登録!$C$8:$C$37,0))&amp;"","※未登録"))</f>
        <v/>
      </c>
      <c r="H248" s="4" t="str">
        <f>IF($D248="","",IFERROR(INDEX(従事者登録!$E$8:$E$37,MATCH($D248,従事者登録!$C$8:$C$37,0)),""))</f>
        <v/>
      </c>
      <c r="I248" s="4" t="str">
        <f t="shared" si="10"/>
        <v/>
      </c>
      <c r="J248" s="13" t="str">
        <f t="shared" si="11"/>
        <v/>
      </c>
    </row>
    <row r="249" spans="1:10" ht="19" customHeight="1">
      <c r="A249" s="8" t="str">
        <f>IF($B249="","",COUNTA($B$13:$B249))</f>
        <v/>
      </c>
      <c r="B249" s="6"/>
      <c r="C249" s="9" t="str">
        <f t="shared" si="9"/>
        <v/>
      </c>
      <c r="D249" s="3"/>
      <c r="E249" s="10"/>
      <c r="F249" s="11"/>
      <c r="G249" s="12" t="str">
        <f>IF($D249="","",IFERROR(INDEX(従事者登録!$D$8:$D$37,MATCH($D249,従事者登録!$C$8:$C$37,0))&amp;"","※未登録"))</f>
        <v/>
      </c>
      <c r="H249" s="4" t="str">
        <f>IF($D249="","",IFERROR(INDEX(従事者登録!$E$8:$E$37,MATCH($D249,従事者登録!$C$8:$C$37,0)),""))</f>
        <v/>
      </c>
      <c r="I249" s="4" t="str">
        <f t="shared" si="10"/>
        <v/>
      </c>
      <c r="J249" s="13" t="str">
        <f t="shared" si="11"/>
        <v/>
      </c>
    </row>
    <row r="250" spans="1:10" ht="19" customHeight="1">
      <c r="A250" s="8" t="str">
        <f>IF($B250="","",COUNTA($B$13:$B250))</f>
        <v/>
      </c>
      <c r="B250" s="6"/>
      <c r="C250" s="9" t="str">
        <f t="shared" si="9"/>
        <v/>
      </c>
      <c r="D250" s="3"/>
      <c r="E250" s="10"/>
      <c r="F250" s="11"/>
      <c r="G250" s="12" t="str">
        <f>IF($D250="","",IFERROR(INDEX(従事者登録!$D$8:$D$37,MATCH($D250,従事者登録!$C$8:$C$37,0))&amp;"","※未登録"))</f>
        <v/>
      </c>
      <c r="H250" s="4" t="str">
        <f>IF($D250="","",IFERROR(INDEX(従事者登録!$E$8:$E$37,MATCH($D250,従事者登録!$C$8:$C$37,0)),""))</f>
        <v/>
      </c>
      <c r="I250" s="4" t="str">
        <f t="shared" si="10"/>
        <v/>
      </c>
      <c r="J250" s="13" t="str">
        <f t="shared" si="11"/>
        <v/>
      </c>
    </row>
    <row r="251" spans="1:10" ht="19" customHeight="1">
      <c r="A251" s="8" t="str">
        <f>IF($B251="","",COUNTA($B$13:$B251))</f>
        <v/>
      </c>
      <c r="B251" s="6"/>
      <c r="C251" s="9" t="str">
        <f t="shared" si="9"/>
        <v/>
      </c>
      <c r="D251" s="3"/>
      <c r="E251" s="10"/>
      <c r="F251" s="11"/>
      <c r="G251" s="12" t="str">
        <f>IF($D251="","",IFERROR(INDEX(従事者登録!$D$8:$D$37,MATCH($D251,従事者登録!$C$8:$C$37,0))&amp;"","※未登録"))</f>
        <v/>
      </c>
      <c r="H251" s="4" t="str">
        <f>IF($D251="","",IFERROR(INDEX(従事者登録!$E$8:$E$37,MATCH($D251,従事者登録!$C$8:$C$37,0)),""))</f>
        <v/>
      </c>
      <c r="I251" s="4" t="str">
        <f t="shared" si="10"/>
        <v/>
      </c>
      <c r="J251" s="13" t="str">
        <f t="shared" si="11"/>
        <v/>
      </c>
    </row>
    <row r="252" spans="1:10" ht="19" customHeight="1">
      <c r="A252" s="8" t="str">
        <f>IF($B252="","",COUNTA($B$13:$B252))</f>
        <v/>
      </c>
      <c r="B252" s="6"/>
      <c r="C252" s="9" t="str">
        <f t="shared" si="9"/>
        <v/>
      </c>
      <c r="D252" s="3"/>
      <c r="E252" s="10"/>
      <c r="F252" s="11"/>
      <c r="G252" s="12" t="str">
        <f>IF($D252="","",IFERROR(INDEX(従事者登録!$D$8:$D$37,MATCH($D252,従事者登録!$C$8:$C$37,0))&amp;"","※未登録"))</f>
        <v/>
      </c>
      <c r="H252" s="4" t="str">
        <f>IF($D252="","",IFERROR(INDEX(従事者登録!$E$8:$E$37,MATCH($D252,従事者登録!$C$8:$C$37,0)),""))</f>
        <v/>
      </c>
      <c r="I252" s="4" t="str">
        <f t="shared" si="10"/>
        <v/>
      </c>
      <c r="J252" s="13" t="str">
        <f t="shared" si="11"/>
        <v/>
      </c>
    </row>
    <row r="253" spans="1:10" ht="19" customHeight="1">
      <c r="A253" s="8" t="str">
        <f>IF($B253="","",COUNTA($B$13:$B253))</f>
        <v/>
      </c>
      <c r="B253" s="6"/>
      <c r="C253" s="9" t="str">
        <f t="shared" si="9"/>
        <v/>
      </c>
      <c r="D253" s="3"/>
      <c r="E253" s="10"/>
      <c r="F253" s="11"/>
      <c r="G253" s="12" t="str">
        <f>IF($D253="","",IFERROR(INDEX(従事者登録!$D$8:$D$37,MATCH($D253,従事者登録!$C$8:$C$37,0))&amp;"","※未登録"))</f>
        <v/>
      </c>
      <c r="H253" s="4" t="str">
        <f>IF($D253="","",IFERROR(INDEX(従事者登録!$E$8:$E$37,MATCH($D253,従事者登録!$C$8:$C$37,0)),""))</f>
        <v/>
      </c>
      <c r="I253" s="4" t="str">
        <f t="shared" si="10"/>
        <v/>
      </c>
      <c r="J253" s="13" t="str">
        <f t="shared" si="11"/>
        <v/>
      </c>
    </row>
    <row r="254" spans="1:10" ht="19" customHeight="1">
      <c r="A254" s="8" t="str">
        <f>IF($B254="","",COUNTA($B$13:$B254))</f>
        <v/>
      </c>
      <c r="B254" s="6"/>
      <c r="C254" s="9" t="str">
        <f t="shared" si="9"/>
        <v/>
      </c>
      <c r="D254" s="3"/>
      <c r="E254" s="10"/>
      <c r="F254" s="11"/>
      <c r="G254" s="12" t="str">
        <f>IF($D254="","",IFERROR(INDEX(従事者登録!$D$8:$D$37,MATCH($D254,従事者登録!$C$8:$C$37,0))&amp;"","※未登録"))</f>
        <v/>
      </c>
      <c r="H254" s="4" t="str">
        <f>IF($D254="","",IFERROR(INDEX(従事者登録!$E$8:$E$37,MATCH($D254,従事者登録!$C$8:$C$37,0)),""))</f>
        <v/>
      </c>
      <c r="I254" s="4" t="str">
        <f t="shared" si="10"/>
        <v/>
      </c>
      <c r="J254" s="13" t="str">
        <f t="shared" si="11"/>
        <v/>
      </c>
    </row>
    <row r="255" spans="1:10" ht="19" customHeight="1">
      <c r="A255" s="8" t="str">
        <f>IF($B255="","",COUNTA($B$13:$B255))</f>
        <v/>
      </c>
      <c r="B255" s="6"/>
      <c r="C255" s="9" t="str">
        <f t="shared" si="9"/>
        <v/>
      </c>
      <c r="D255" s="3"/>
      <c r="E255" s="10"/>
      <c r="F255" s="11"/>
      <c r="G255" s="12" t="str">
        <f>IF($D255="","",IFERROR(INDEX(従事者登録!$D$8:$D$37,MATCH($D255,従事者登録!$C$8:$C$37,0))&amp;"","※未登録"))</f>
        <v/>
      </c>
      <c r="H255" s="4" t="str">
        <f>IF($D255="","",IFERROR(INDEX(従事者登録!$E$8:$E$37,MATCH($D255,従事者登録!$C$8:$C$37,0)),""))</f>
        <v/>
      </c>
      <c r="I255" s="4" t="str">
        <f t="shared" si="10"/>
        <v/>
      </c>
      <c r="J255" s="13" t="str">
        <f t="shared" si="11"/>
        <v/>
      </c>
    </row>
    <row r="256" spans="1:10" ht="19" customHeight="1">
      <c r="A256" s="8" t="str">
        <f>IF($B256="","",COUNTA($B$13:$B256))</f>
        <v/>
      </c>
      <c r="B256" s="6"/>
      <c r="C256" s="9" t="str">
        <f t="shared" si="9"/>
        <v/>
      </c>
      <c r="D256" s="3"/>
      <c r="E256" s="10"/>
      <c r="F256" s="11"/>
      <c r="G256" s="12" t="str">
        <f>IF($D256="","",IFERROR(INDEX(従事者登録!$D$8:$D$37,MATCH($D256,従事者登録!$C$8:$C$37,0))&amp;"","※未登録"))</f>
        <v/>
      </c>
      <c r="H256" s="4" t="str">
        <f>IF($D256="","",IFERROR(INDEX(従事者登録!$E$8:$E$37,MATCH($D256,従事者登録!$C$8:$C$37,0)),""))</f>
        <v/>
      </c>
      <c r="I256" s="4" t="str">
        <f t="shared" si="10"/>
        <v/>
      </c>
      <c r="J256" s="13" t="str">
        <f t="shared" si="11"/>
        <v/>
      </c>
    </row>
    <row r="257" spans="1:10" ht="19" customHeight="1">
      <c r="A257" s="8" t="str">
        <f>IF($B257="","",COUNTA($B$13:$B257))</f>
        <v/>
      </c>
      <c r="B257" s="6"/>
      <c r="C257" s="9" t="str">
        <f t="shared" si="9"/>
        <v/>
      </c>
      <c r="D257" s="3"/>
      <c r="E257" s="10"/>
      <c r="F257" s="11"/>
      <c r="G257" s="12" t="str">
        <f>IF($D257="","",IFERROR(INDEX(従事者登録!$D$8:$D$37,MATCH($D257,従事者登録!$C$8:$C$37,0))&amp;"","※未登録"))</f>
        <v/>
      </c>
      <c r="H257" s="4" t="str">
        <f>IF($D257="","",IFERROR(INDEX(従事者登録!$E$8:$E$37,MATCH($D257,従事者登録!$C$8:$C$37,0)),""))</f>
        <v/>
      </c>
      <c r="I257" s="4" t="str">
        <f t="shared" si="10"/>
        <v/>
      </c>
      <c r="J257" s="13" t="str">
        <f t="shared" si="11"/>
        <v/>
      </c>
    </row>
    <row r="258" spans="1:10" ht="19" customHeight="1">
      <c r="A258" s="8" t="str">
        <f>IF($B258="","",COUNTA($B$13:$B258))</f>
        <v/>
      </c>
      <c r="B258" s="6"/>
      <c r="C258" s="9" t="str">
        <f t="shared" si="9"/>
        <v/>
      </c>
      <c r="D258" s="3"/>
      <c r="E258" s="10"/>
      <c r="F258" s="11"/>
      <c r="G258" s="12" t="str">
        <f>IF($D258="","",IFERROR(INDEX(従事者登録!$D$8:$D$37,MATCH($D258,従事者登録!$C$8:$C$37,0))&amp;"","※未登録"))</f>
        <v/>
      </c>
      <c r="H258" s="4" t="str">
        <f>IF($D258="","",IFERROR(INDEX(従事者登録!$E$8:$E$37,MATCH($D258,従事者登録!$C$8:$C$37,0)),""))</f>
        <v/>
      </c>
      <c r="I258" s="4" t="str">
        <f t="shared" si="10"/>
        <v/>
      </c>
      <c r="J258" s="13" t="str">
        <f t="shared" si="11"/>
        <v/>
      </c>
    </row>
    <row r="259" spans="1:10" ht="19" customHeight="1">
      <c r="A259" s="8" t="str">
        <f>IF($B259="","",COUNTA($B$13:$B259))</f>
        <v/>
      </c>
      <c r="B259" s="6"/>
      <c r="C259" s="9" t="str">
        <f t="shared" si="9"/>
        <v/>
      </c>
      <c r="D259" s="3"/>
      <c r="E259" s="10"/>
      <c r="F259" s="11"/>
      <c r="G259" s="12" t="str">
        <f>IF($D259="","",IFERROR(INDEX(従事者登録!$D$8:$D$37,MATCH($D259,従事者登録!$C$8:$C$37,0))&amp;"","※未登録"))</f>
        <v/>
      </c>
      <c r="H259" s="4" t="str">
        <f>IF($D259="","",IFERROR(INDEX(従事者登録!$E$8:$E$37,MATCH($D259,従事者登録!$C$8:$C$37,0)),""))</f>
        <v/>
      </c>
      <c r="I259" s="4" t="str">
        <f t="shared" si="10"/>
        <v/>
      </c>
      <c r="J259" s="13" t="str">
        <f t="shared" si="11"/>
        <v/>
      </c>
    </row>
    <row r="260" spans="1:10" ht="19" customHeight="1">
      <c r="A260" s="8" t="str">
        <f>IF($B260="","",COUNTA($B$13:$B260))</f>
        <v/>
      </c>
      <c r="B260" s="6"/>
      <c r="C260" s="9" t="str">
        <f t="shared" si="9"/>
        <v/>
      </c>
      <c r="D260" s="3"/>
      <c r="E260" s="10"/>
      <c r="F260" s="11"/>
      <c r="G260" s="12" t="str">
        <f>IF($D260="","",IFERROR(INDEX(従事者登録!$D$8:$D$37,MATCH($D260,従事者登録!$C$8:$C$37,0))&amp;"","※未登録"))</f>
        <v/>
      </c>
      <c r="H260" s="4" t="str">
        <f>IF($D260="","",IFERROR(INDEX(従事者登録!$E$8:$E$37,MATCH($D260,従事者登録!$C$8:$C$37,0)),""))</f>
        <v/>
      </c>
      <c r="I260" s="4" t="str">
        <f t="shared" si="10"/>
        <v/>
      </c>
      <c r="J260" s="13" t="str">
        <f t="shared" si="11"/>
        <v/>
      </c>
    </row>
    <row r="261" spans="1:10" ht="19" customHeight="1">
      <c r="A261" s="8" t="str">
        <f>IF($B261="","",COUNTA($B$13:$B261))</f>
        <v/>
      </c>
      <c r="B261" s="6"/>
      <c r="C261" s="9" t="str">
        <f t="shared" si="9"/>
        <v/>
      </c>
      <c r="D261" s="3"/>
      <c r="E261" s="10"/>
      <c r="F261" s="11"/>
      <c r="G261" s="12" t="str">
        <f>IF($D261="","",IFERROR(INDEX(従事者登録!$D$8:$D$37,MATCH($D261,従事者登録!$C$8:$C$37,0))&amp;"","※未登録"))</f>
        <v/>
      </c>
      <c r="H261" s="4" t="str">
        <f>IF($D261="","",IFERROR(INDEX(従事者登録!$E$8:$E$37,MATCH($D261,従事者登録!$C$8:$C$37,0)),""))</f>
        <v/>
      </c>
      <c r="I261" s="4" t="str">
        <f t="shared" si="10"/>
        <v/>
      </c>
      <c r="J261" s="13" t="str">
        <f t="shared" si="11"/>
        <v/>
      </c>
    </row>
    <row r="262" spans="1:10" ht="19" customHeight="1">
      <c r="A262" s="8" t="str">
        <f>IF($B262="","",COUNTA($B$13:$B262))</f>
        <v/>
      </c>
      <c r="B262" s="6"/>
      <c r="C262" s="9" t="str">
        <f t="shared" si="9"/>
        <v/>
      </c>
      <c r="D262" s="3"/>
      <c r="E262" s="10"/>
      <c r="F262" s="11"/>
      <c r="G262" s="12" t="str">
        <f>IF($D262="","",IFERROR(INDEX(従事者登録!$D$8:$D$37,MATCH($D262,従事者登録!$C$8:$C$37,0))&amp;"","※未登録"))</f>
        <v/>
      </c>
      <c r="H262" s="4" t="str">
        <f>IF($D262="","",IFERROR(INDEX(従事者登録!$E$8:$E$37,MATCH($D262,従事者登録!$C$8:$C$37,0)),""))</f>
        <v/>
      </c>
      <c r="I262" s="4" t="str">
        <f t="shared" si="10"/>
        <v/>
      </c>
      <c r="J262" s="13" t="str">
        <f t="shared" si="11"/>
        <v/>
      </c>
    </row>
    <row r="263" spans="1:10" ht="19" customHeight="1">
      <c r="A263" s="8" t="str">
        <f>IF($B263="","",COUNTA($B$13:$B263))</f>
        <v/>
      </c>
      <c r="B263" s="6"/>
      <c r="C263" s="9" t="str">
        <f t="shared" si="9"/>
        <v/>
      </c>
      <c r="D263" s="3"/>
      <c r="E263" s="10"/>
      <c r="F263" s="11"/>
      <c r="G263" s="12" t="str">
        <f>IF($D263="","",IFERROR(INDEX(従事者登録!$D$8:$D$37,MATCH($D263,従事者登録!$C$8:$C$37,0))&amp;"","※未登録"))</f>
        <v/>
      </c>
      <c r="H263" s="4" t="str">
        <f>IF($D263="","",IFERROR(INDEX(従事者登録!$E$8:$E$37,MATCH($D263,従事者登録!$C$8:$C$37,0)),""))</f>
        <v/>
      </c>
      <c r="I263" s="4" t="str">
        <f t="shared" si="10"/>
        <v/>
      </c>
      <c r="J263" s="13" t="str">
        <f t="shared" si="11"/>
        <v/>
      </c>
    </row>
    <row r="264" spans="1:10" ht="19" customHeight="1">
      <c r="A264" s="8" t="str">
        <f>IF($B264="","",COUNTA($B$13:$B264))</f>
        <v/>
      </c>
      <c r="B264" s="6"/>
      <c r="C264" s="9" t="str">
        <f t="shared" si="9"/>
        <v/>
      </c>
      <c r="D264" s="3"/>
      <c r="E264" s="10"/>
      <c r="F264" s="11"/>
      <c r="G264" s="12" t="str">
        <f>IF($D264="","",IFERROR(INDEX(従事者登録!$D$8:$D$37,MATCH($D264,従事者登録!$C$8:$C$37,0))&amp;"","※未登録"))</f>
        <v/>
      </c>
      <c r="H264" s="4" t="str">
        <f>IF($D264="","",IFERROR(INDEX(従事者登録!$E$8:$E$37,MATCH($D264,従事者登録!$C$8:$C$37,0)),""))</f>
        <v/>
      </c>
      <c r="I264" s="4" t="str">
        <f t="shared" si="10"/>
        <v/>
      </c>
      <c r="J264" s="13" t="str">
        <f t="shared" si="11"/>
        <v/>
      </c>
    </row>
    <row r="265" spans="1:10" ht="19" customHeight="1">
      <c r="A265" s="8" t="str">
        <f>IF($B265="","",COUNTA($B$13:$B265))</f>
        <v/>
      </c>
      <c r="B265" s="6"/>
      <c r="C265" s="9" t="str">
        <f t="shared" si="9"/>
        <v/>
      </c>
      <c r="D265" s="3"/>
      <c r="E265" s="10"/>
      <c r="F265" s="11"/>
      <c r="G265" s="12" t="str">
        <f>IF($D265="","",IFERROR(INDEX(従事者登録!$D$8:$D$37,MATCH($D265,従事者登録!$C$8:$C$37,0))&amp;"","※未登録"))</f>
        <v/>
      </c>
      <c r="H265" s="4" t="str">
        <f>IF($D265="","",IFERROR(INDEX(従事者登録!$E$8:$E$37,MATCH($D265,従事者登録!$C$8:$C$37,0)),""))</f>
        <v/>
      </c>
      <c r="I265" s="4" t="str">
        <f t="shared" si="10"/>
        <v/>
      </c>
      <c r="J265" s="13" t="str">
        <f t="shared" si="11"/>
        <v/>
      </c>
    </row>
    <row r="266" spans="1:10" ht="19" customHeight="1">
      <c r="A266" s="8" t="str">
        <f>IF($B266="","",COUNTA($B$13:$B266))</f>
        <v/>
      </c>
      <c r="B266" s="6"/>
      <c r="C266" s="9" t="str">
        <f t="shared" si="9"/>
        <v/>
      </c>
      <c r="D266" s="3"/>
      <c r="E266" s="10"/>
      <c r="F266" s="11"/>
      <c r="G266" s="12" t="str">
        <f>IF($D266="","",IFERROR(INDEX(従事者登録!$D$8:$D$37,MATCH($D266,従事者登録!$C$8:$C$37,0))&amp;"","※未登録"))</f>
        <v/>
      </c>
      <c r="H266" s="4" t="str">
        <f>IF($D266="","",IFERROR(INDEX(従事者登録!$E$8:$E$37,MATCH($D266,従事者登録!$C$8:$C$37,0)),""))</f>
        <v/>
      </c>
      <c r="I266" s="4" t="str">
        <f t="shared" si="10"/>
        <v/>
      </c>
      <c r="J266" s="13" t="str">
        <f t="shared" si="11"/>
        <v/>
      </c>
    </row>
    <row r="267" spans="1:10" ht="19" customHeight="1">
      <c r="A267" s="8" t="str">
        <f>IF($B267="","",COUNTA($B$13:$B267))</f>
        <v/>
      </c>
      <c r="B267" s="6"/>
      <c r="C267" s="9" t="str">
        <f t="shared" si="9"/>
        <v/>
      </c>
      <c r="D267" s="3"/>
      <c r="E267" s="10"/>
      <c r="F267" s="11"/>
      <c r="G267" s="12" t="str">
        <f>IF($D267="","",IFERROR(INDEX(従事者登録!$D$8:$D$37,MATCH($D267,従事者登録!$C$8:$C$37,0))&amp;"","※未登録"))</f>
        <v/>
      </c>
      <c r="H267" s="4" t="str">
        <f>IF($D267="","",IFERROR(INDEX(従事者登録!$E$8:$E$37,MATCH($D267,従事者登録!$C$8:$C$37,0)),""))</f>
        <v/>
      </c>
      <c r="I267" s="4" t="str">
        <f t="shared" si="10"/>
        <v/>
      </c>
      <c r="J267" s="13" t="str">
        <f t="shared" si="11"/>
        <v/>
      </c>
    </row>
    <row r="268" spans="1:10" ht="19" customHeight="1">
      <c r="A268" s="8" t="str">
        <f>IF($B268="","",COUNTA($B$13:$B268))</f>
        <v/>
      </c>
      <c r="B268" s="6"/>
      <c r="C268" s="9" t="str">
        <f t="shared" si="9"/>
        <v/>
      </c>
      <c r="D268" s="3"/>
      <c r="E268" s="10"/>
      <c r="F268" s="11"/>
      <c r="G268" s="12" t="str">
        <f>IF($D268="","",IFERROR(INDEX(従事者登録!$D$8:$D$37,MATCH($D268,従事者登録!$C$8:$C$37,0))&amp;"","※未登録"))</f>
        <v/>
      </c>
      <c r="H268" s="4" t="str">
        <f>IF($D268="","",IFERROR(INDEX(従事者登録!$E$8:$E$37,MATCH($D268,従事者登録!$C$8:$C$37,0)),""))</f>
        <v/>
      </c>
      <c r="I268" s="4" t="str">
        <f t="shared" si="10"/>
        <v/>
      </c>
      <c r="J268" s="13" t="str">
        <f t="shared" si="11"/>
        <v/>
      </c>
    </row>
    <row r="269" spans="1:10" ht="19" customHeight="1">
      <c r="A269" s="8" t="str">
        <f>IF($B269="","",COUNTA($B$13:$B269))</f>
        <v/>
      </c>
      <c r="B269" s="6"/>
      <c r="C269" s="9" t="str">
        <f t="shared" ref="C269:C332" si="12">IF($B269="","",IF(NOT(ISNUMBER($B269)),"？",CHOOSE(WEEKDAY($B269,1),"日","月","火","水","木","金","土")))</f>
        <v/>
      </c>
      <c r="D269" s="3"/>
      <c r="E269" s="10"/>
      <c r="F269" s="11"/>
      <c r="G269" s="12" t="str">
        <f>IF($D269="","",IFERROR(INDEX(従事者登録!$D$8:$D$37,MATCH($D269,従事者登録!$C$8:$C$37,0))&amp;"","※未登録"))</f>
        <v/>
      </c>
      <c r="H269" s="4" t="str">
        <f>IF($D269="","",IFERROR(INDEX(従事者登録!$E$8:$E$37,MATCH($D269,従事者登録!$C$8:$C$37,0)),""))</f>
        <v/>
      </c>
      <c r="I269" s="4" t="str">
        <f t="shared" ref="I269:I332" si="13">IF(OR($E269="",N($H269)=0),"",ROUNDDOWN($E269*$H269,0))</f>
        <v/>
      </c>
      <c r="J269" s="13" t="str">
        <f t="shared" ref="J269:J332" si="14">IF($B269="","",IF(NOT(ISNUMBER($B269)),"日付を日付形式でご記入ください",IF($D269="","氏名を入力してください",IF($G269="※未登録","氏名が従事者登録にありません",IF(NOT(ISNUMBER($H269)),"従事者登録の区分が未選択です",IF($E269="","従事時間を入力してください",IF(OR(NOT(ISNUMBER($E269)),$E269&lt;=0),"従事時間をご確認ください",IF($F269="","業務内容を入力してください",IF(AND($D$8&lt;&gt;"",$B269&lt;$D$8),"事業実施期間より前の日付です",IF(AND($D$9&lt;&gt;"",$B269&gt;$D$9),"事業実施期間より後の日付です",IF(SUMIFS($E$13:$E$512,$B$13:$B$512,$B269,$D$13:$D$512,$D269)&gt;24,"同じ日の合計が24時間を超えています",IF(COUNTIFS($B$13:$B$512,$B269,$D$13:$D$512,$D269,$F$13:$F$512,$F269)&gt;1,"同じ内容の行が重複しています","OK"))))))))))))</f>
        <v/>
      </c>
    </row>
    <row r="270" spans="1:10" ht="19" customHeight="1">
      <c r="A270" s="8" t="str">
        <f>IF($B270="","",COUNTA($B$13:$B270))</f>
        <v/>
      </c>
      <c r="B270" s="6"/>
      <c r="C270" s="9" t="str">
        <f t="shared" si="12"/>
        <v/>
      </c>
      <c r="D270" s="3"/>
      <c r="E270" s="10"/>
      <c r="F270" s="11"/>
      <c r="G270" s="12" t="str">
        <f>IF($D270="","",IFERROR(INDEX(従事者登録!$D$8:$D$37,MATCH($D270,従事者登録!$C$8:$C$37,0))&amp;"","※未登録"))</f>
        <v/>
      </c>
      <c r="H270" s="4" t="str">
        <f>IF($D270="","",IFERROR(INDEX(従事者登録!$E$8:$E$37,MATCH($D270,従事者登録!$C$8:$C$37,0)),""))</f>
        <v/>
      </c>
      <c r="I270" s="4" t="str">
        <f t="shared" si="13"/>
        <v/>
      </c>
      <c r="J270" s="13" t="str">
        <f t="shared" si="14"/>
        <v/>
      </c>
    </row>
    <row r="271" spans="1:10" ht="19" customHeight="1">
      <c r="A271" s="8" t="str">
        <f>IF($B271="","",COUNTA($B$13:$B271))</f>
        <v/>
      </c>
      <c r="B271" s="6"/>
      <c r="C271" s="9" t="str">
        <f t="shared" si="12"/>
        <v/>
      </c>
      <c r="D271" s="3"/>
      <c r="E271" s="10"/>
      <c r="F271" s="11"/>
      <c r="G271" s="12" t="str">
        <f>IF($D271="","",IFERROR(INDEX(従事者登録!$D$8:$D$37,MATCH($D271,従事者登録!$C$8:$C$37,0))&amp;"","※未登録"))</f>
        <v/>
      </c>
      <c r="H271" s="4" t="str">
        <f>IF($D271="","",IFERROR(INDEX(従事者登録!$E$8:$E$37,MATCH($D271,従事者登録!$C$8:$C$37,0)),""))</f>
        <v/>
      </c>
      <c r="I271" s="4" t="str">
        <f t="shared" si="13"/>
        <v/>
      </c>
      <c r="J271" s="13" t="str">
        <f t="shared" si="14"/>
        <v/>
      </c>
    </row>
    <row r="272" spans="1:10" ht="19" customHeight="1">
      <c r="A272" s="8" t="str">
        <f>IF($B272="","",COUNTA($B$13:$B272))</f>
        <v/>
      </c>
      <c r="B272" s="6"/>
      <c r="C272" s="9" t="str">
        <f t="shared" si="12"/>
        <v/>
      </c>
      <c r="D272" s="3"/>
      <c r="E272" s="10"/>
      <c r="F272" s="11"/>
      <c r="G272" s="12" t="str">
        <f>IF($D272="","",IFERROR(INDEX(従事者登録!$D$8:$D$37,MATCH($D272,従事者登録!$C$8:$C$37,0))&amp;"","※未登録"))</f>
        <v/>
      </c>
      <c r="H272" s="4" t="str">
        <f>IF($D272="","",IFERROR(INDEX(従事者登録!$E$8:$E$37,MATCH($D272,従事者登録!$C$8:$C$37,0)),""))</f>
        <v/>
      </c>
      <c r="I272" s="4" t="str">
        <f t="shared" si="13"/>
        <v/>
      </c>
      <c r="J272" s="13" t="str">
        <f t="shared" si="14"/>
        <v/>
      </c>
    </row>
    <row r="273" spans="1:10" ht="19" customHeight="1">
      <c r="A273" s="8" t="str">
        <f>IF($B273="","",COUNTA($B$13:$B273))</f>
        <v/>
      </c>
      <c r="B273" s="6"/>
      <c r="C273" s="9" t="str">
        <f t="shared" si="12"/>
        <v/>
      </c>
      <c r="D273" s="3"/>
      <c r="E273" s="10"/>
      <c r="F273" s="11"/>
      <c r="G273" s="12" t="str">
        <f>IF($D273="","",IFERROR(INDEX(従事者登録!$D$8:$D$37,MATCH($D273,従事者登録!$C$8:$C$37,0))&amp;"","※未登録"))</f>
        <v/>
      </c>
      <c r="H273" s="4" t="str">
        <f>IF($D273="","",IFERROR(INDEX(従事者登録!$E$8:$E$37,MATCH($D273,従事者登録!$C$8:$C$37,0)),""))</f>
        <v/>
      </c>
      <c r="I273" s="4" t="str">
        <f t="shared" si="13"/>
        <v/>
      </c>
      <c r="J273" s="13" t="str">
        <f t="shared" si="14"/>
        <v/>
      </c>
    </row>
    <row r="274" spans="1:10" ht="19" customHeight="1">
      <c r="A274" s="8" t="str">
        <f>IF($B274="","",COUNTA($B$13:$B274))</f>
        <v/>
      </c>
      <c r="B274" s="6"/>
      <c r="C274" s="9" t="str">
        <f t="shared" si="12"/>
        <v/>
      </c>
      <c r="D274" s="3"/>
      <c r="E274" s="10"/>
      <c r="F274" s="11"/>
      <c r="G274" s="12" t="str">
        <f>IF($D274="","",IFERROR(INDEX(従事者登録!$D$8:$D$37,MATCH($D274,従事者登録!$C$8:$C$37,0))&amp;"","※未登録"))</f>
        <v/>
      </c>
      <c r="H274" s="4" t="str">
        <f>IF($D274="","",IFERROR(INDEX(従事者登録!$E$8:$E$37,MATCH($D274,従事者登録!$C$8:$C$37,0)),""))</f>
        <v/>
      </c>
      <c r="I274" s="4" t="str">
        <f t="shared" si="13"/>
        <v/>
      </c>
      <c r="J274" s="13" t="str">
        <f t="shared" si="14"/>
        <v/>
      </c>
    </row>
    <row r="275" spans="1:10" ht="19" customHeight="1">
      <c r="A275" s="8" t="str">
        <f>IF($B275="","",COUNTA($B$13:$B275))</f>
        <v/>
      </c>
      <c r="B275" s="6"/>
      <c r="C275" s="9" t="str">
        <f t="shared" si="12"/>
        <v/>
      </c>
      <c r="D275" s="3"/>
      <c r="E275" s="10"/>
      <c r="F275" s="11"/>
      <c r="G275" s="12" t="str">
        <f>IF($D275="","",IFERROR(INDEX(従事者登録!$D$8:$D$37,MATCH($D275,従事者登録!$C$8:$C$37,0))&amp;"","※未登録"))</f>
        <v/>
      </c>
      <c r="H275" s="4" t="str">
        <f>IF($D275="","",IFERROR(INDEX(従事者登録!$E$8:$E$37,MATCH($D275,従事者登録!$C$8:$C$37,0)),""))</f>
        <v/>
      </c>
      <c r="I275" s="4" t="str">
        <f t="shared" si="13"/>
        <v/>
      </c>
      <c r="J275" s="13" t="str">
        <f t="shared" si="14"/>
        <v/>
      </c>
    </row>
    <row r="276" spans="1:10" ht="19" customHeight="1">
      <c r="A276" s="8" t="str">
        <f>IF($B276="","",COUNTA($B$13:$B276))</f>
        <v/>
      </c>
      <c r="B276" s="6"/>
      <c r="C276" s="9" t="str">
        <f t="shared" si="12"/>
        <v/>
      </c>
      <c r="D276" s="3"/>
      <c r="E276" s="10"/>
      <c r="F276" s="11"/>
      <c r="G276" s="12" t="str">
        <f>IF($D276="","",IFERROR(INDEX(従事者登録!$D$8:$D$37,MATCH($D276,従事者登録!$C$8:$C$37,0))&amp;"","※未登録"))</f>
        <v/>
      </c>
      <c r="H276" s="4" t="str">
        <f>IF($D276="","",IFERROR(INDEX(従事者登録!$E$8:$E$37,MATCH($D276,従事者登録!$C$8:$C$37,0)),""))</f>
        <v/>
      </c>
      <c r="I276" s="4" t="str">
        <f t="shared" si="13"/>
        <v/>
      </c>
      <c r="J276" s="13" t="str">
        <f t="shared" si="14"/>
        <v/>
      </c>
    </row>
    <row r="277" spans="1:10" ht="19" customHeight="1">
      <c r="A277" s="8" t="str">
        <f>IF($B277="","",COUNTA($B$13:$B277))</f>
        <v/>
      </c>
      <c r="B277" s="6"/>
      <c r="C277" s="9" t="str">
        <f t="shared" si="12"/>
        <v/>
      </c>
      <c r="D277" s="3"/>
      <c r="E277" s="10"/>
      <c r="F277" s="11"/>
      <c r="G277" s="12" t="str">
        <f>IF($D277="","",IFERROR(INDEX(従事者登録!$D$8:$D$37,MATCH($D277,従事者登録!$C$8:$C$37,0))&amp;"","※未登録"))</f>
        <v/>
      </c>
      <c r="H277" s="4" t="str">
        <f>IF($D277="","",IFERROR(INDEX(従事者登録!$E$8:$E$37,MATCH($D277,従事者登録!$C$8:$C$37,0)),""))</f>
        <v/>
      </c>
      <c r="I277" s="4" t="str">
        <f t="shared" si="13"/>
        <v/>
      </c>
      <c r="J277" s="13" t="str">
        <f t="shared" si="14"/>
        <v/>
      </c>
    </row>
    <row r="278" spans="1:10" ht="19" customHeight="1">
      <c r="A278" s="8" t="str">
        <f>IF($B278="","",COUNTA($B$13:$B278))</f>
        <v/>
      </c>
      <c r="B278" s="6"/>
      <c r="C278" s="9" t="str">
        <f t="shared" si="12"/>
        <v/>
      </c>
      <c r="D278" s="3"/>
      <c r="E278" s="10"/>
      <c r="F278" s="11"/>
      <c r="G278" s="12" t="str">
        <f>IF($D278="","",IFERROR(INDEX(従事者登録!$D$8:$D$37,MATCH($D278,従事者登録!$C$8:$C$37,0))&amp;"","※未登録"))</f>
        <v/>
      </c>
      <c r="H278" s="4" t="str">
        <f>IF($D278="","",IFERROR(INDEX(従事者登録!$E$8:$E$37,MATCH($D278,従事者登録!$C$8:$C$37,0)),""))</f>
        <v/>
      </c>
      <c r="I278" s="4" t="str">
        <f t="shared" si="13"/>
        <v/>
      </c>
      <c r="J278" s="13" t="str">
        <f t="shared" si="14"/>
        <v/>
      </c>
    </row>
    <row r="279" spans="1:10" ht="19" customHeight="1">
      <c r="A279" s="8" t="str">
        <f>IF($B279="","",COUNTA($B$13:$B279))</f>
        <v/>
      </c>
      <c r="B279" s="6"/>
      <c r="C279" s="9" t="str">
        <f t="shared" si="12"/>
        <v/>
      </c>
      <c r="D279" s="3"/>
      <c r="E279" s="10"/>
      <c r="F279" s="11"/>
      <c r="G279" s="12" t="str">
        <f>IF($D279="","",IFERROR(INDEX(従事者登録!$D$8:$D$37,MATCH($D279,従事者登録!$C$8:$C$37,0))&amp;"","※未登録"))</f>
        <v/>
      </c>
      <c r="H279" s="4" t="str">
        <f>IF($D279="","",IFERROR(INDEX(従事者登録!$E$8:$E$37,MATCH($D279,従事者登録!$C$8:$C$37,0)),""))</f>
        <v/>
      </c>
      <c r="I279" s="4" t="str">
        <f t="shared" si="13"/>
        <v/>
      </c>
      <c r="J279" s="13" t="str">
        <f t="shared" si="14"/>
        <v/>
      </c>
    </row>
    <row r="280" spans="1:10" ht="19" customHeight="1">
      <c r="A280" s="8" t="str">
        <f>IF($B280="","",COUNTA($B$13:$B280))</f>
        <v/>
      </c>
      <c r="B280" s="6"/>
      <c r="C280" s="9" t="str">
        <f t="shared" si="12"/>
        <v/>
      </c>
      <c r="D280" s="3"/>
      <c r="E280" s="10"/>
      <c r="F280" s="11"/>
      <c r="G280" s="12" t="str">
        <f>IF($D280="","",IFERROR(INDEX(従事者登録!$D$8:$D$37,MATCH($D280,従事者登録!$C$8:$C$37,0))&amp;"","※未登録"))</f>
        <v/>
      </c>
      <c r="H280" s="4" t="str">
        <f>IF($D280="","",IFERROR(INDEX(従事者登録!$E$8:$E$37,MATCH($D280,従事者登録!$C$8:$C$37,0)),""))</f>
        <v/>
      </c>
      <c r="I280" s="4" t="str">
        <f t="shared" si="13"/>
        <v/>
      </c>
      <c r="J280" s="13" t="str">
        <f t="shared" si="14"/>
        <v/>
      </c>
    </row>
    <row r="281" spans="1:10" ht="19" customHeight="1">
      <c r="A281" s="8" t="str">
        <f>IF($B281="","",COUNTA($B$13:$B281))</f>
        <v/>
      </c>
      <c r="B281" s="6"/>
      <c r="C281" s="9" t="str">
        <f t="shared" si="12"/>
        <v/>
      </c>
      <c r="D281" s="3"/>
      <c r="E281" s="10"/>
      <c r="F281" s="11"/>
      <c r="G281" s="12" t="str">
        <f>IF($D281="","",IFERROR(INDEX(従事者登録!$D$8:$D$37,MATCH($D281,従事者登録!$C$8:$C$37,0))&amp;"","※未登録"))</f>
        <v/>
      </c>
      <c r="H281" s="4" t="str">
        <f>IF($D281="","",IFERROR(INDEX(従事者登録!$E$8:$E$37,MATCH($D281,従事者登録!$C$8:$C$37,0)),""))</f>
        <v/>
      </c>
      <c r="I281" s="4" t="str">
        <f t="shared" si="13"/>
        <v/>
      </c>
      <c r="J281" s="13" t="str">
        <f t="shared" si="14"/>
        <v/>
      </c>
    </row>
    <row r="282" spans="1:10" ht="19" customHeight="1">
      <c r="A282" s="8" t="str">
        <f>IF($B282="","",COUNTA($B$13:$B282))</f>
        <v/>
      </c>
      <c r="B282" s="6"/>
      <c r="C282" s="9" t="str">
        <f t="shared" si="12"/>
        <v/>
      </c>
      <c r="D282" s="3"/>
      <c r="E282" s="10"/>
      <c r="F282" s="11"/>
      <c r="G282" s="12" t="str">
        <f>IF($D282="","",IFERROR(INDEX(従事者登録!$D$8:$D$37,MATCH($D282,従事者登録!$C$8:$C$37,0))&amp;"","※未登録"))</f>
        <v/>
      </c>
      <c r="H282" s="4" t="str">
        <f>IF($D282="","",IFERROR(INDEX(従事者登録!$E$8:$E$37,MATCH($D282,従事者登録!$C$8:$C$37,0)),""))</f>
        <v/>
      </c>
      <c r="I282" s="4" t="str">
        <f t="shared" si="13"/>
        <v/>
      </c>
      <c r="J282" s="13" t="str">
        <f t="shared" si="14"/>
        <v/>
      </c>
    </row>
    <row r="283" spans="1:10" ht="19" customHeight="1">
      <c r="A283" s="8" t="str">
        <f>IF($B283="","",COUNTA($B$13:$B283))</f>
        <v/>
      </c>
      <c r="B283" s="6"/>
      <c r="C283" s="9" t="str">
        <f t="shared" si="12"/>
        <v/>
      </c>
      <c r="D283" s="3"/>
      <c r="E283" s="10"/>
      <c r="F283" s="11"/>
      <c r="G283" s="12" t="str">
        <f>IF($D283="","",IFERROR(INDEX(従事者登録!$D$8:$D$37,MATCH($D283,従事者登録!$C$8:$C$37,0))&amp;"","※未登録"))</f>
        <v/>
      </c>
      <c r="H283" s="4" t="str">
        <f>IF($D283="","",IFERROR(INDEX(従事者登録!$E$8:$E$37,MATCH($D283,従事者登録!$C$8:$C$37,0)),""))</f>
        <v/>
      </c>
      <c r="I283" s="4" t="str">
        <f t="shared" si="13"/>
        <v/>
      </c>
      <c r="J283" s="13" t="str">
        <f t="shared" si="14"/>
        <v/>
      </c>
    </row>
    <row r="284" spans="1:10" ht="19" customHeight="1">
      <c r="A284" s="8" t="str">
        <f>IF($B284="","",COUNTA($B$13:$B284))</f>
        <v/>
      </c>
      <c r="B284" s="6"/>
      <c r="C284" s="9" t="str">
        <f t="shared" si="12"/>
        <v/>
      </c>
      <c r="D284" s="3"/>
      <c r="E284" s="10"/>
      <c r="F284" s="11"/>
      <c r="G284" s="12" t="str">
        <f>IF($D284="","",IFERROR(INDEX(従事者登録!$D$8:$D$37,MATCH($D284,従事者登録!$C$8:$C$37,0))&amp;"","※未登録"))</f>
        <v/>
      </c>
      <c r="H284" s="4" t="str">
        <f>IF($D284="","",IFERROR(INDEX(従事者登録!$E$8:$E$37,MATCH($D284,従事者登録!$C$8:$C$37,0)),""))</f>
        <v/>
      </c>
      <c r="I284" s="4" t="str">
        <f t="shared" si="13"/>
        <v/>
      </c>
      <c r="J284" s="13" t="str">
        <f t="shared" si="14"/>
        <v/>
      </c>
    </row>
    <row r="285" spans="1:10" ht="19" customHeight="1">
      <c r="A285" s="8" t="str">
        <f>IF($B285="","",COUNTA($B$13:$B285))</f>
        <v/>
      </c>
      <c r="B285" s="6"/>
      <c r="C285" s="9" t="str">
        <f t="shared" si="12"/>
        <v/>
      </c>
      <c r="D285" s="3"/>
      <c r="E285" s="10"/>
      <c r="F285" s="11"/>
      <c r="G285" s="12" t="str">
        <f>IF($D285="","",IFERROR(INDEX(従事者登録!$D$8:$D$37,MATCH($D285,従事者登録!$C$8:$C$37,0))&amp;"","※未登録"))</f>
        <v/>
      </c>
      <c r="H285" s="4" t="str">
        <f>IF($D285="","",IFERROR(INDEX(従事者登録!$E$8:$E$37,MATCH($D285,従事者登録!$C$8:$C$37,0)),""))</f>
        <v/>
      </c>
      <c r="I285" s="4" t="str">
        <f t="shared" si="13"/>
        <v/>
      </c>
      <c r="J285" s="13" t="str">
        <f t="shared" si="14"/>
        <v/>
      </c>
    </row>
    <row r="286" spans="1:10" ht="19" customHeight="1">
      <c r="A286" s="8" t="str">
        <f>IF($B286="","",COUNTA($B$13:$B286))</f>
        <v/>
      </c>
      <c r="B286" s="6"/>
      <c r="C286" s="9" t="str">
        <f t="shared" si="12"/>
        <v/>
      </c>
      <c r="D286" s="3"/>
      <c r="E286" s="10"/>
      <c r="F286" s="11"/>
      <c r="G286" s="12" t="str">
        <f>IF($D286="","",IFERROR(INDEX(従事者登録!$D$8:$D$37,MATCH($D286,従事者登録!$C$8:$C$37,0))&amp;"","※未登録"))</f>
        <v/>
      </c>
      <c r="H286" s="4" t="str">
        <f>IF($D286="","",IFERROR(INDEX(従事者登録!$E$8:$E$37,MATCH($D286,従事者登録!$C$8:$C$37,0)),""))</f>
        <v/>
      </c>
      <c r="I286" s="4" t="str">
        <f t="shared" si="13"/>
        <v/>
      </c>
      <c r="J286" s="13" t="str">
        <f t="shared" si="14"/>
        <v/>
      </c>
    </row>
    <row r="287" spans="1:10" ht="19" customHeight="1">
      <c r="A287" s="8" t="str">
        <f>IF($B287="","",COUNTA($B$13:$B287))</f>
        <v/>
      </c>
      <c r="B287" s="6"/>
      <c r="C287" s="9" t="str">
        <f t="shared" si="12"/>
        <v/>
      </c>
      <c r="D287" s="3"/>
      <c r="E287" s="10"/>
      <c r="F287" s="11"/>
      <c r="G287" s="12" t="str">
        <f>IF($D287="","",IFERROR(INDEX(従事者登録!$D$8:$D$37,MATCH($D287,従事者登録!$C$8:$C$37,0))&amp;"","※未登録"))</f>
        <v/>
      </c>
      <c r="H287" s="4" t="str">
        <f>IF($D287="","",IFERROR(INDEX(従事者登録!$E$8:$E$37,MATCH($D287,従事者登録!$C$8:$C$37,0)),""))</f>
        <v/>
      </c>
      <c r="I287" s="4" t="str">
        <f t="shared" si="13"/>
        <v/>
      </c>
      <c r="J287" s="13" t="str">
        <f t="shared" si="14"/>
        <v/>
      </c>
    </row>
    <row r="288" spans="1:10" ht="19" customHeight="1">
      <c r="A288" s="8" t="str">
        <f>IF($B288="","",COUNTA($B$13:$B288))</f>
        <v/>
      </c>
      <c r="B288" s="6"/>
      <c r="C288" s="9" t="str">
        <f t="shared" si="12"/>
        <v/>
      </c>
      <c r="D288" s="3"/>
      <c r="E288" s="10"/>
      <c r="F288" s="11"/>
      <c r="G288" s="12" t="str">
        <f>IF($D288="","",IFERROR(INDEX(従事者登録!$D$8:$D$37,MATCH($D288,従事者登録!$C$8:$C$37,0))&amp;"","※未登録"))</f>
        <v/>
      </c>
      <c r="H288" s="4" t="str">
        <f>IF($D288="","",IFERROR(INDEX(従事者登録!$E$8:$E$37,MATCH($D288,従事者登録!$C$8:$C$37,0)),""))</f>
        <v/>
      </c>
      <c r="I288" s="4" t="str">
        <f t="shared" si="13"/>
        <v/>
      </c>
      <c r="J288" s="13" t="str">
        <f t="shared" si="14"/>
        <v/>
      </c>
    </row>
    <row r="289" spans="1:10" ht="19" customHeight="1">
      <c r="A289" s="8" t="str">
        <f>IF($B289="","",COUNTA($B$13:$B289))</f>
        <v/>
      </c>
      <c r="B289" s="6"/>
      <c r="C289" s="9" t="str">
        <f t="shared" si="12"/>
        <v/>
      </c>
      <c r="D289" s="3"/>
      <c r="E289" s="10"/>
      <c r="F289" s="11"/>
      <c r="G289" s="12" t="str">
        <f>IF($D289="","",IFERROR(INDEX(従事者登録!$D$8:$D$37,MATCH($D289,従事者登録!$C$8:$C$37,0))&amp;"","※未登録"))</f>
        <v/>
      </c>
      <c r="H289" s="4" t="str">
        <f>IF($D289="","",IFERROR(INDEX(従事者登録!$E$8:$E$37,MATCH($D289,従事者登録!$C$8:$C$37,0)),""))</f>
        <v/>
      </c>
      <c r="I289" s="4" t="str">
        <f t="shared" si="13"/>
        <v/>
      </c>
      <c r="J289" s="13" t="str">
        <f t="shared" si="14"/>
        <v/>
      </c>
    </row>
    <row r="290" spans="1:10" ht="19" customHeight="1">
      <c r="A290" s="8" t="str">
        <f>IF($B290="","",COUNTA($B$13:$B290))</f>
        <v/>
      </c>
      <c r="B290" s="6"/>
      <c r="C290" s="9" t="str">
        <f t="shared" si="12"/>
        <v/>
      </c>
      <c r="D290" s="3"/>
      <c r="E290" s="10"/>
      <c r="F290" s="11"/>
      <c r="G290" s="12" t="str">
        <f>IF($D290="","",IFERROR(INDEX(従事者登録!$D$8:$D$37,MATCH($D290,従事者登録!$C$8:$C$37,0))&amp;"","※未登録"))</f>
        <v/>
      </c>
      <c r="H290" s="4" t="str">
        <f>IF($D290="","",IFERROR(INDEX(従事者登録!$E$8:$E$37,MATCH($D290,従事者登録!$C$8:$C$37,0)),""))</f>
        <v/>
      </c>
      <c r="I290" s="4" t="str">
        <f t="shared" si="13"/>
        <v/>
      </c>
      <c r="J290" s="13" t="str">
        <f t="shared" si="14"/>
        <v/>
      </c>
    </row>
    <row r="291" spans="1:10" ht="19" customHeight="1">
      <c r="A291" s="8" t="str">
        <f>IF($B291="","",COUNTA($B$13:$B291))</f>
        <v/>
      </c>
      <c r="B291" s="6"/>
      <c r="C291" s="9" t="str">
        <f t="shared" si="12"/>
        <v/>
      </c>
      <c r="D291" s="3"/>
      <c r="E291" s="10"/>
      <c r="F291" s="11"/>
      <c r="G291" s="12" t="str">
        <f>IF($D291="","",IFERROR(INDEX(従事者登録!$D$8:$D$37,MATCH($D291,従事者登録!$C$8:$C$37,0))&amp;"","※未登録"))</f>
        <v/>
      </c>
      <c r="H291" s="4" t="str">
        <f>IF($D291="","",IFERROR(INDEX(従事者登録!$E$8:$E$37,MATCH($D291,従事者登録!$C$8:$C$37,0)),""))</f>
        <v/>
      </c>
      <c r="I291" s="4" t="str">
        <f t="shared" si="13"/>
        <v/>
      </c>
      <c r="J291" s="13" t="str">
        <f t="shared" si="14"/>
        <v/>
      </c>
    </row>
    <row r="292" spans="1:10" ht="19" customHeight="1">
      <c r="A292" s="8" t="str">
        <f>IF($B292="","",COUNTA($B$13:$B292))</f>
        <v/>
      </c>
      <c r="B292" s="6"/>
      <c r="C292" s="9" t="str">
        <f t="shared" si="12"/>
        <v/>
      </c>
      <c r="D292" s="3"/>
      <c r="E292" s="10"/>
      <c r="F292" s="11"/>
      <c r="G292" s="12" t="str">
        <f>IF($D292="","",IFERROR(INDEX(従事者登録!$D$8:$D$37,MATCH($D292,従事者登録!$C$8:$C$37,0))&amp;"","※未登録"))</f>
        <v/>
      </c>
      <c r="H292" s="4" t="str">
        <f>IF($D292="","",IFERROR(INDEX(従事者登録!$E$8:$E$37,MATCH($D292,従事者登録!$C$8:$C$37,0)),""))</f>
        <v/>
      </c>
      <c r="I292" s="4" t="str">
        <f t="shared" si="13"/>
        <v/>
      </c>
      <c r="J292" s="13" t="str">
        <f t="shared" si="14"/>
        <v/>
      </c>
    </row>
    <row r="293" spans="1:10" ht="19" customHeight="1">
      <c r="A293" s="8" t="str">
        <f>IF($B293="","",COUNTA($B$13:$B293))</f>
        <v/>
      </c>
      <c r="B293" s="6"/>
      <c r="C293" s="9" t="str">
        <f t="shared" si="12"/>
        <v/>
      </c>
      <c r="D293" s="3"/>
      <c r="E293" s="10"/>
      <c r="F293" s="11"/>
      <c r="G293" s="12" t="str">
        <f>IF($D293="","",IFERROR(INDEX(従事者登録!$D$8:$D$37,MATCH($D293,従事者登録!$C$8:$C$37,0))&amp;"","※未登録"))</f>
        <v/>
      </c>
      <c r="H293" s="4" t="str">
        <f>IF($D293="","",IFERROR(INDEX(従事者登録!$E$8:$E$37,MATCH($D293,従事者登録!$C$8:$C$37,0)),""))</f>
        <v/>
      </c>
      <c r="I293" s="4" t="str">
        <f t="shared" si="13"/>
        <v/>
      </c>
      <c r="J293" s="13" t="str">
        <f t="shared" si="14"/>
        <v/>
      </c>
    </row>
    <row r="294" spans="1:10" ht="19" customHeight="1">
      <c r="A294" s="8" t="str">
        <f>IF($B294="","",COUNTA($B$13:$B294))</f>
        <v/>
      </c>
      <c r="B294" s="6"/>
      <c r="C294" s="9" t="str">
        <f t="shared" si="12"/>
        <v/>
      </c>
      <c r="D294" s="3"/>
      <c r="E294" s="10"/>
      <c r="F294" s="11"/>
      <c r="G294" s="12" t="str">
        <f>IF($D294="","",IFERROR(INDEX(従事者登録!$D$8:$D$37,MATCH($D294,従事者登録!$C$8:$C$37,0))&amp;"","※未登録"))</f>
        <v/>
      </c>
      <c r="H294" s="4" t="str">
        <f>IF($D294="","",IFERROR(INDEX(従事者登録!$E$8:$E$37,MATCH($D294,従事者登録!$C$8:$C$37,0)),""))</f>
        <v/>
      </c>
      <c r="I294" s="4" t="str">
        <f t="shared" si="13"/>
        <v/>
      </c>
      <c r="J294" s="13" t="str">
        <f t="shared" si="14"/>
        <v/>
      </c>
    </row>
    <row r="295" spans="1:10" ht="19" customHeight="1">
      <c r="A295" s="8" t="str">
        <f>IF($B295="","",COUNTA($B$13:$B295))</f>
        <v/>
      </c>
      <c r="B295" s="6"/>
      <c r="C295" s="9" t="str">
        <f t="shared" si="12"/>
        <v/>
      </c>
      <c r="D295" s="3"/>
      <c r="E295" s="10"/>
      <c r="F295" s="11"/>
      <c r="G295" s="12" t="str">
        <f>IF($D295="","",IFERROR(INDEX(従事者登録!$D$8:$D$37,MATCH($D295,従事者登録!$C$8:$C$37,0))&amp;"","※未登録"))</f>
        <v/>
      </c>
      <c r="H295" s="4" t="str">
        <f>IF($D295="","",IFERROR(INDEX(従事者登録!$E$8:$E$37,MATCH($D295,従事者登録!$C$8:$C$37,0)),""))</f>
        <v/>
      </c>
      <c r="I295" s="4" t="str">
        <f t="shared" si="13"/>
        <v/>
      </c>
      <c r="J295" s="13" t="str">
        <f t="shared" si="14"/>
        <v/>
      </c>
    </row>
    <row r="296" spans="1:10" ht="19" customHeight="1">
      <c r="A296" s="8" t="str">
        <f>IF($B296="","",COUNTA($B$13:$B296))</f>
        <v/>
      </c>
      <c r="B296" s="6"/>
      <c r="C296" s="9" t="str">
        <f t="shared" si="12"/>
        <v/>
      </c>
      <c r="D296" s="3"/>
      <c r="E296" s="10"/>
      <c r="F296" s="11"/>
      <c r="G296" s="12" t="str">
        <f>IF($D296="","",IFERROR(INDEX(従事者登録!$D$8:$D$37,MATCH($D296,従事者登録!$C$8:$C$37,0))&amp;"","※未登録"))</f>
        <v/>
      </c>
      <c r="H296" s="4" t="str">
        <f>IF($D296="","",IFERROR(INDEX(従事者登録!$E$8:$E$37,MATCH($D296,従事者登録!$C$8:$C$37,0)),""))</f>
        <v/>
      </c>
      <c r="I296" s="4" t="str">
        <f t="shared" si="13"/>
        <v/>
      </c>
      <c r="J296" s="13" t="str">
        <f t="shared" si="14"/>
        <v/>
      </c>
    </row>
    <row r="297" spans="1:10" ht="19" customHeight="1">
      <c r="A297" s="8" t="str">
        <f>IF($B297="","",COUNTA($B$13:$B297))</f>
        <v/>
      </c>
      <c r="B297" s="6"/>
      <c r="C297" s="9" t="str">
        <f t="shared" si="12"/>
        <v/>
      </c>
      <c r="D297" s="3"/>
      <c r="E297" s="10"/>
      <c r="F297" s="11"/>
      <c r="G297" s="12" t="str">
        <f>IF($D297="","",IFERROR(INDEX(従事者登録!$D$8:$D$37,MATCH($D297,従事者登録!$C$8:$C$37,0))&amp;"","※未登録"))</f>
        <v/>
      </c>
      <c r="H297" s="4" t="str">
        <f>IF($D297="","",IFERROR(INDEX(従事者登録!$E$8:$E$37,MATCH($D297,従事者登録!$C$8:$C$37,0)),""))</f>
        <v/>
      </c>
      <c r="I297" s="4" t="str">
        <f t="shared" si="13"/>
        <v/>
      </c>
      <c r="J297" s="13" t="str">
        <f t="shared" si="14"/>
        <v/>
      </c>
    </row>
    <row r="298" spans="1:10" ht="19" customHeight="1">
      <c r="A298" s="8" t="str">
        <f>IF($B298="","",COUNTA($B$13:$B298))</f>
        <v/>
      </c>
      <c r="B298" s="6"/>
      <c r="C298" s="9" t="str">
        <f t="shared" si="12"/>
        <v/>
      </c>
      <c r="D298" s="3"/>
      <c r="E298" s="10"/>
      <c r="F298" s="11"/>
      <c r="G298" s="12" t="str">
        <f>IF($D298="","",IFERROR(INDEX(従事者登録!$D$8:$D$37,MATCH($D298,従事者登録!$C$8:$C$37,0))&amp;"","※未登録"))</f>
        <v/>
      </c>
      <c r="H298" s="4" t="str">
        <f>IF($D298="","",IFERROR(INDEX(従事者登録!$E$8:$E$37,MATCH($D298,従事者登録!$C$8:$C$37,0)),""))</f>
        <v/>
      </c>
      <c r="I298" s="4" t="str">
        <f t="shared" si="13"/>
        <v/>
      </c>
      <c r="J298" s="13" t="str">
        <f t="shared" si="14"/>
        <v/>
      </c>
    </row>
    <row r="299" spans="1:10" ht="19" customHeight="1">
      <c r="A299" s="8" t="str">
        <f>IF($B299="","",COUNTA($B$13:$B299))</f>
        <v/>
      </c>
      <c r="B299" s="6"/>
      <c r="C299" s="9" t="str">
        <f t="shared" si="12"/>
        <v/>
      </c>
      <c r="D299" s="3"/>
      <c r="E299" s="10"/>
      <c r="F299" s="11"/>
      <c r="G299" s="12" t="str">
        <f>IF($D299="","",IFERROR(INDEX(従事者登録!$D$8:$D$37,MATCH($D299,従事者登録!$C$8:$C$37,0))&amp;"","※未登録"))</f>
        <v/>
      </c>
      <c r="H299" s="4" t="str">
        <f>IF($D299="","",IFERROR(INDEX(従事者登録!$E$8:$E$37,MATCH($D299,従事者登録!$C$8:$C$37,0)),""))</f>
        <v/>
      </c>
      <c r="I299" s="4" t="str">
        <f t="shared" si="13"/>
        <v/>
      </c>
      <c r="J299" s="13" t="str">
        <f t="shared" si="14"/>
        <v/>
      </c>
    </row>
    <row r="300" spans="1:10" ht="19" customHeight="1">
      <c r="A300" s="8" t="str">
        <f>IF($B300="","",COUNTA($B$13:$B300))</f>
        <v/>
      </c>
      <c r="B300" s="6"/>
      <c r="C300" s="9" t="str">
        <f t="shared" si="12"/>
        <v/>
      </c>
      <c r="D300" s="3"/>
      <c r="E300" s="10"/>
      <c r="F300" s="11"/>
      <c r="G300" s="12" t="str">
        <f>IF($D300="","",IFERROR(INDEX(従事者登録!$D$8:$D$37,MATCH($D300,従事者登録!$C$8:$C$37,0))&amp;"","※未登録"))</f>
        <v/>
      </c>
      <c r="H300" s="4" t="str">
        <f>IF($D300="","",IFERROR(INDEX(従事者登録!$E$8:$E$37,MATCH($D300,従事者登録!$C$8:$C$37,0)),""))</f>
        <v/>
      </c>
      <c r="I300" s="4" t="str">
        <f t="shared" si="13"/>
        <v/>
      </c>
      <c r="J300" s="13" t="str">
        <f t="shared" si="14"/>
        <v/>
      </c>
    </row>
    <row r="301" spans="1:10" ht="19" customHeight="1">
      <c r="A301" s="8" t="str">
        <f>IF($B301="","",COUNTA($B$13:$B301))</f>
        <v/>
      </c>
      <c r="B301" s="6"/>
      <c r="C301" s="9" t="str">
        <f t="shared" si="12"/>
        <v/>
      </c>
      <c r="D301" s="3"/>
      <c r="E301" s="10"/>
      <c r="F301" s="11"/>
      <c r="G301" s="12" t="str">
        <f>IF($D301="","",IFERROR(INDEX(従事者登録!$D$8:$D$37,MATCH($D301,従事者登録!$C$8:$C$37,0))&amp;"","※未登録"))</f>
        <v/>
      </c>
      <c r="H301" s="4" t="str">
        <f>IF($D301="","",IFERROR(INDEX(従事者登録!$E$8:$E$37,MATCH($D301,従事者登録!$C$8:$C$37,0)),""))</f>
        <v/>
      </c>
      <c r="I301" s="4" t="str">
        <f t="shared" si="13"/>
        <v/>
      </c>
      <c r="J301" s="13" t="str">
        <f t="shared" si="14"/>
        <v/>
      </c>
    </row>
    <row r="302" spans="1:10" ht="19" customHeight="1">
      <c r="A302" s="8" t="str">
        <f>IF($B302="","",COUNTA($B$13:$B302))</f>
        <v/>
      </c>
      <c r="B302" s="6"/>
      <c r="C302" s="9" t="str">
        <f t="shared" si="12"/>
        <v/>
      </c>
      <c r="D302" s="3"/>
      <c r="E302" s="10"/>
      <c r="F302" s="11"/>
      <c r="G302" s="12" t="str">
        <f>IF($D302="","",IFERROR(INDEX(従事者登録!$D$8:$D$37,MATCH($D302,従事者登録!$C$8:$C$37,0))&amp;"","※未登録"))</f>
        <v/>
      </c>
      <c r="H302" s="4" t="str">
        <f>IF($D302="","",IFERROR(INDEX(従事者登録!$E$8:$E$37,MATCH($D302,従事者登録!$C$8:$C$37,0)),""))</f>
        <v/>
      </c>
      <c r="I302" s="4" t="str">
        <f t="shared" si="13"/>
        <v/>
      </c>
      <c r="J302" s="13" t="str">
        <f t="shared" si="14"/>
        <v/>
      </c>
    </row>
    <row r="303" spans="1:10" ht="19" customHeight="1">
      <c r="A303" s="8" t="str">
        <f>IF($B303="","",COUNTA($B$13:$B303))</f>
        <v/>
      </c>
      <c r="B303" s="6"/>
      <c r="C303" s="9" t="str">
        <f t="shared" si="12"/>
        <v/>
      </c>
      <c r="D303" s="3"/>
      <c r="E303" s="10"/>
      <c r="F303" s="11"/>
      <c r="G303" s="12" t="str">
        <f>IF($D303="","",IFERROR(INDEX(従事者登録!$D$8:$D$37,MATCH($D303,従事者登録!$C$8:$C$37,0))&amp;"","※未登録"))</f>
        <v/>
      </c>
      <c r="H303" s="4" t="str">
        <f>IF($D303="","",IFERROR(INDEX(従事者登録!$E$8:$E$37,MATCH($D303,従事者登録!$C$8:$C$37,0)),""))</f>
        <v/>
      </c>
      <c r="I303" s="4" t="str">
        <f t="shared" si="13"/>
        <v/>
      </c>
      <c r="J303" s="13" t="str">
        <f t="shared" si="14"/>
        <v/>
      </c>
    </row>
    <row r="304" spans="1:10" ht="19" customHeight="1">
      <c r="A304" s="8" t="str">
        <f>IF($B304="","",COUNTA($B$13:$B304))</f>
        <v/>
      </c>
      <c r="B304" s="6"/>
      <c r="C304" s="9" t="str">
        <f t="shared" si="12"/>
        <v/>
      </c>
      <c r="D304" s="3"/>
      <c r="E304" s="10"/>
      <c r="F304" s="11"/>
      <c r="G304" s="12" t="str">
        <f>IF($D304="","",IFERROR(INDEX(従事者登録!$D$8:$D$37,MATCH($D304,従事者登録!$C$8:$C$37,0))&amp;"","※未登録"))</f>
        <v/>
      </c>
      <c r="H304" s="4" t="str">
        <f>IF($D304="","",IFERROR(INDEX(従事者登録!$E$8:$E$37,MATCH($D304,従事者登録!$C$8:$C$37,0)),""))</f>
        <v/>
      </c>
      <c r="I304" s="4" t="str">
        <f t="shared" si="13"/>
        <v/>
      </c>
      <c r="J304" s="13" t="str">
        <f t="shared" si="14"/>
        <v/>
      </c>
    </row>
    <row r="305" spans="1:10" ht="19" customHeight="1">
      <c r="A305" s="8" t="str">
        <f>IF($B305="","",COUNTA($B$13:$B305))</f>
        <v/>
      </c>
      <c r="B305" s="6"/>
      <c r="C305" s="9" t="str">
        <f t="shared" si="12"/>
        <v/>
      </c>
      <c r="D305" s="3"/>
      <c r="E305" s="10"/>
      <c r="F305" s="11"/>
      <c r="G305" s="12" t="str">
        <f>IF($D305="","",IFERROR(INDEX(従事者登録!$D$8:$D$37,MATCH($D305,従事者登録!$C$8:$C$37,0))&amp;"","※未登録"))</f>
        <v/>
      </c>
      <c r="H305" s="4" t="str">
        <f>IF($D305="","",IFERROR(INDEX(従事者登録!$E$8:$E$37,MATCH($D305,従事者登録!$C$8:$C$37,0)),""))</f>
        <v/>
      </c>
      <c r="I305" s="4" t="str">
        <f t="shared" si="13"/>
        <v/>
      </c>
      <c r="J305" s="13" t="str">
        <f t="shared" si="14"/>
        <v/>
      </c>
    </row>
    <row r="306" spans="1:10" ht="19" customHeight="1">
      <c r="A306" s="8" t="str">
        <f>IF($B306="","",COUNTA($B$13:$B306))</f>
        <v/>
      </c>
      <c r="B306" s="6"/>
      <c r="C306" s="9" t="str">
        <f t="shared" si="12"/>
        <v/>
      </c>
      <c r="D306" s="3"/>
      <c r="E306" s="10"/>
      <c r="F306" s="11"/>
      <c r="G306" s="12" t="str">
        <f>IF($D306="","",IFERROR(INDEX(従事者登録!$D$8:$D$37,MATCH($D306,従事者登録!$C$8:$C$37,0))&amp;"","※未登録"))</f>
        <v/>
      </c>
      <c r="H306" s="4" t="str">
        <f>IF($D306="","",IFERROR(INDEX(従事者登録!$E$8:$E$37,MATCH($D306,従事者登録!$C$8:$C$37,0)),""))</f>
        <v/>
      </c>
      <c r="I306" s="4" t="str">
        <f t="shared" si="13"/>
        <v/>
      </c>
      <c r="J306" s="13" t="str">
        <f t="shared" si="14"/>
        <v/>
      </c>
    </row>
    <row r="307" spans="1:10" ht="19" customHeight="1">
      <c r="A307" s="8" t="str">
        <f>IF($B307="","",COUNTA($B$13:$B307))</f>
        <v/>
      </c>
      <c r="B307" s="6"/>
      <c r="C307" s="9" t="str">
        <f t="shared" si="12"/>
        <v/>
      </c>
      <c r="D307" s="3"/>
      <c r="E307" s="10"/>
      <c r="F307" s="11"/>
      <c r="G307" s="12" t="str">
        <f>IF($D307="","",IFERROR(INDEX(従事者登録!$D$8:$D$37,MATCH($D307,従事者登録!$C$8:$C$37,0))&amp;"","※未登録"))</f>
        <v/>
      </c>
      <c r="H307" s="4" t="str">
        <f>IF($D307="","",IFERROR(INDEX(従事者登録!$E$8:$E$37,MATCH($D307,従事者登録!$C$8:$C$37,0)),""))</f>
        <v/>
      </c>
      <c r="I307" s="4" t="str">
        <f t="shared" si="13"/>
        <v/>
      </c>
      <c r="J307" s="13" t="str">
        <f t="shared" si="14"/>
        <v/>
      </c>
    </row>
    <row r="308" spans="1:10" ht="19" customHeight="1">
      <c r="A308" s="8" t="str">
        <f>IF($B308="","",COUNTA($B$13:$B308))</f>
        <v/>
      </c>
      <c r="B308" s="6"/>
      <c r="C308" s="9" t="str">
        <f t="shared" si="12"/>
        <v/>
      </c>
      <c r="D308" s="3"/>
      <c r="E308" s="10"/>
      <c r="F308" s="11"/>
      <c r="G308" s="12" t="str">
        <f>IF($D308="","",IFERROR(INDEX(従事者登録!$D$8:$D$37,MATCH($D308,従事者登録!$C$8:$C$37,0))&amp;"","※未登録"))</f>
        <v/>
      </c>
      <c r="H308" s="4" t="str">
        <f>IF($D308="","",IFERROR(INDEX(従事者登録!$E$8:$E$37,MATCH($D308,従事者登録!$C$8:$C$37,0)),""))</f>
        <v/>
      </c>
      <c r="I308" s="4" t="str">
        <f t="shared" si="13"/>
        <v/>
      </c>
      <c r="J308" s="13" t="str">
        <f t="shared" si="14"/>
        <v/>
      </c>
    </row>
    <row r="309" spans="1:10" ht="19" customHeight="1">
      <c r="A309" s="8" t="str">
        <f>IF($B309="","",COUNTA($B$13:$B309))</f>
        <v/>
      </c>
      <c r="B309" s="6"/>
      <c r="C309" s="9" t="str">
        <f t="shared" si="12"/>
        <v/>
      </c>
      <c r="D309" s="3"/>
      <c r="E309" s="10"/>
      <c r="F309" s="11"/>
      <c r="G309" s="12" t="str">
        <f>IF($D309="","",IFERROR(INDEX(従事者登録!$D$8:$D$37,MATCH($D309,従事者登録!$C$8:$C$37,0))&amp;"","※未登録"))</f>
        <v/>
      </c>
      <c r="H309" s="4" t="str">
        <f>IF($D309="","",IFERROR(INDEX(従事者登録!$E$8:$E$37,MATCH($D309,従事者登録!$C$8:$C$37,0)),""))</f>
        <v/>
      </c>
      <c r="I309" s="4" t="str">
        <f t="shared" si="13"/>
        <v/>
      </c>
      <c r="J309" s="13" t="str">
        <f t="shared" si="14"/>
        <v/>
      </c>
    </row>
    <row r="310" spans="1:10" ht="19" customHeight="1">
      <c r="A310" s="8" t="str">
        <f>IF($B310="","",COUNTA($B$13:$B310))</f>
        <v/>
      </c>
      <c r="B310" s="6"/>
      <c r="C310" s="9" t="str">
        <f t="shared" si="12"/>
        <v/>
      </c>
      <c r="D310" s="3"/>
      <c r="E310" s="10"/>
      <c r="F310" s="11"/>
      <c r="G310" s="12" t="str">
        <f>IF($D310="","",IFERROR(INDEX(従事者登録!$D$8:$D$37,MATCH($D310,従事者登録!$C$8:$C$37,0))&amp;"","※未登録"))</f>
        <v/>
      </c>
      <c r="H310" s="4" t="str">
        <f>IF($D310="","",IFERROR(INDEX(従事者登録!$E$8:$E$37,MATCH($D310,従事者登録!$C$8:$C$37,0)),""))</f>
        <v/>
      </c>
      <c r="I310" s="4" t="str">
        <f t="shared" si="13"/>
        <v/>
      </c>
      <c r="J310" s="13" t="str">
        <f t="shared" si="14"/>
        <v/>
      </c>
    </row>
    <row r="311" spans="1:10" ht="19" customHeight="1">
      <c r="A311" s="8" t="str">
        <f>IF($B311="","",COUNTA($B$13:$B311))</f>
        <v/>
      </c>
      <c r="B311" s="6"/>
      <c r="C311" s="9" t="str">
        <f t="shared" si="12"/>
        <v/>
      </c>
      <c r="D311" s="3"/>
      <c r="E311" s="10"/>
      <c r="F311" s="11"/>
      <c r="G311" s="12" t="str">
        <f>IF($D311="","",IFERROR(INDEX(従事者登録!$D$8:$D$37,MATCH($D311,従事者登録!$C$8:$C$37,0))&amp;"","※未登録"))</f>
        <v/>
      </c>
      <c r="H311" s="4" t="str">
        <f>IF($D311="","",IFERROR(INDEX(従事者登録!$E$8:$E$37,MATCH($D311,従事者登録!$C$8:$C$37,0)),""))</f>
        <v/>
      </c>
      <c r="I311" s="4" t="str">
        <f t="shared" si="13"/>
        <v/>
      </c>
      <c r="J311" s="13" t="str">
        <f t="shared" si="14"/>
        <v/>
      </c>
    </row>
    <row r="312" spans="1:10" ht="19" customHeight="1">
      <c r="A312" s="8" t="str">
        <f>IF($B312="","",COUNTA($B$13:$B312))</f>
        <v/>
      </c>
      <c r="B312" s="6"/>
      <c r="C312" s="9" t="str">
        <f t="shared" si="12"/>
        <v/>
      </c>
      <c r="D312" s="3"/>
      <c r="E312" s="10"/>
      <c r="F312" s="11"/>
      <c r="G312" s="12" t="str">
        <f>IF($D312="","",IFERROR(INDEX(従事者登録!$D$8:$D$37,MATCH($D312,従事者登録!$C$8:$C$37,0))&amp;"","※未登録"))</f>
        <v/>
      </c>
      <c r="H312" s="4" t="str">
        <f>IF($D312="","",IFERROR(INDEX(従事者登録!$E$8:$E$37,MATCH($D312,従事者登録!$C$8:$C$37,0)),""))</f>
        <v/>
      </c>
      <c r="I312" s="4" t="str">
        <f t="shared" si="13"/>
        <v/>
      </c>
      <c r="J312" s="13" t="str">
        <f t="shared" si="14"/>
        <v/>
      </c>
    </row>
    <row r="313" spans="1:10" ht="19" customHeight="1">
      <c r="A313" s="8" t="str">
        <f>IF($B313="","",COUNTA($B$13:$B313))</f>
        <v/>
      </c>
      <c r="B313" s="6"/>
      <c r="C313" s="9" t="str">
        <f t="shared" si="12"/>
        <v/>
      </c>
      <c r="D313" s="3"/>
      <c r="E313" s="10"/>
      <c r="F313" s="11"/>
      <c r="G313" s="12" t="str">
        <f>IF($D313="","",IFERROR(INDEX(従事者登録!$D$8:$D$37,MATCH($D313,従事者登録!$C$8:$C$37,0))&amp;"","※未登録"))</f>
        <v/>
      </c>
      <c r="H313" s="4" t="str">
        <f>IF($D313="","",IFERROR(INDEX(従事者登録!$E$8:$E$37,MATCH($D313,従事者登録!$C$8:$C$37,0)),""))</f>
        <v/>
      </c>
      <c r="I313" s="4" t="str">
        <f t="shared" si="13"/>
        <v/>
      </c>
      <c r="J313" s="13" t="str">
        <f t="shared" si="14"/>
        <v/>
      </c>
    </row>
    <row r="314" spans="1:10" ht="19" customHeight="1">
      <c r="A314" s="8" t="str">
        <f>IF($B314="","",COUNTA($B$13:$B314))</f>
        <v/>
      </c>
      <c r="B314" s="6"/>
      <c r="C314" s="9" t="str">
        <f t="shared" si="12"/>
        <v/>
      </c>
      <c r="D314" s="3"/>
      <c r="E314" s="10"/>
      <c r="F314" s="11"/>
      <c r="G314" s="12" t="str">
        <f>IF($D314="","",IFERROR(INDEX(従事者登録!$D$8:$D$37,MATCH($D314,従事者登録!$C$8:$C$37,0))&amp;"","※未登録"))</f>
        <v/>
      </c>
      <c r="H314" s="4" t="str">
        <f>IF($D314="","",IFERROR(INDEX(従事者登録!$E$8:$E$37,MATCH($D314,従事者登録!$C$8:$C$37,0)),""))</f>
        <v/>
      </c>
      <c r="I314" s="4" t="str">
        <f t="shared" si="13"/>
        <v/>
      </c>
      <c r="J314" s="13" t="str">
        <f t="shared" si="14"/>
        <v/>
      </c>
    </row>
    <row r="315" spans="1:10" ht="19" customHeight="1">
      <c r="A315" s="8" t="str">
        <f>IF($B315="","",COUNTA($B$13:$B315))</f>
        <v/>
      </c>
      <c r="B315" s="6"/>
      <c r="C315" s="9" t="str">
        <f t="shared" si="12"/>
        <v/>
      </c>
      <c r="D315" s="3"/>
      <c r="E315" s="10"/>
      <c r="F315" s="11"/>
      <c r="G315" s="12" t="str">
        <f>IF($D315="","",IFERROR(INDEX(従事者登録!$D$8:$D$37,MATCH($D315,従事者登録!$C$8:$C$37,0))&amp;"","※未登録"))</f>
        <v/>
      </c>
      <c r="H315" s="4" t="str">
        <f>IF($D315="","",IFERROR(INDEX(従事者登録!$E$8:$E$37,MATCH($D315,従事者登録!$C$8:$C$37,0)),""))</f>
        <v/>
      </c>
      <c r="I315" s="4" t="str">
        <f t="shared" si="13"/>
        <v/>
      </c>
      <c r="J315" s="13" t="str">
        <f t="shared" si="14"/>
        <v/>
      </c>
    </row>
    <row r="316" spans="1:10" ht="19" customHeight="1">
      <c r="A316" s="8" t="str">
        <f>IF($B316="","",COUNTA($B$13:$B316))</f>
        <v/>
      </c>
      <c r="B316" s="6"/>
      <c r="C316" s="9" t="str">
        <f t="shared" si="12"/>
        <v/>
      </c>
      <c r="D316" s="3"/>
      <c r="E316" s="10"/>
      <c r="F316" s="11"/>
      <c r="G316" s="12" t="str">
        <f>IF($D316="","",IFERROR(INDEX(従事者登録!$D$8:$D$37,MATCH($D316,従事者登録!$C$8:$C$37,0))&amp;"","※未登録"))</f>
        <v/>
      </c>
      <c r="H316" s="4" t="str">
        <f>IF($D316="","",IFERROR(INDEX(従事者登録!$E$8:$E$37,MATCH($D316,従事者登録!$C$8:$C$37,0)),""))</f>
        <v/>
      </c>
      <c r="I316" s="4" t="str">
        <f t="shared" si="13"/>
        <v/>
      </c>
      <c r="J316" s="13" t="str">
        <f t="shared" si="14"/>
        <v/>
      </c>
    </row>
    <row r="317" spans="1:10" ht="19" customHeight="1">
      <c r="A317" s="8" t="str">
        <f>IF($B317="","",COUNTA($B$13:$B317))</f>
        <v/>
      </c>
      <c r="B317" s="6"/>
      <c r="C317" s="9" t="str">
        <f t="shared" si="12"/>
        <v/>
      </c>
      <c r="D317" s="3"/>
      <c r="E317" s="10"/>
      <c r="F317" s="11"/>
      <c r="G317" s="12" t="str">
        <f>IF($D317="","",IFERROR(INDEX(従事者登録!$D$8:$D$37,MATCH($D317,従事者登録!$C$8:$C$37,0))&amp;"","※未登録"))</f>
        <v/>
      </c>
      <c r="H317" s="4" t="str">
        <f>IF($D317="","",IFERROR(INDEX(従事者登録!$E$8:$E$37,MATCH($D317,従事者登録!$C$8:$C$37,0)),""))</f>
        <v/>
      </c>
      <c r="I317" s="4" t="str">
        <f t="shared" si="13"/>
        <v/>
      </c>
      <c r="J317" s="13" t="str">
        <f t="shared" si="14"/>
        <v/>
      </c>
    </row>
    <row r="318" spans="1:10" ht="19" customHeight="1">
      <c r="A318" s="8" t="str">
        <f>IF($B318="","",COUNTA($B$13:$B318))</f>
        <v/>
      </c>
      <c r="B318" s="6"/>
      <c r="C318" s="9" t="str">
        <f t="shared" si="12"/>
        <v/>
      </c>
      <c r="D318" s="3"/>
      <c r="E318" s="10"/>
      <c r="F318" s="11"/>
      <c r="G318" s="12" t="str">
        <f>IF($D318="","",IFERROR(INDEX(従事者登録!$D$8:$D$37,MATCH($D318,従事者登録!$C$8:$C$37,0))&amp;"","※未登録"))</f>
        <v/>
      </c>
      <c r="H318" s="4" t="str">
        <f>IF($D318="","",IFERROR(INDEX(従事者登録!$E$8:$E$37,MATCH($D318,従事者登録!$C$8:$C$37,0)),""))</f>
        <v/>
      </c>
      <c r="I318" s="4" t="str">
        <f t="shared" si="13"/>
        <v/>
      </c>
      <c r="J318" s="13" t="str">
        <f t="shared" si="14"/>
        <v/>
      </c>
    </row>
    <row r="319" spans="1:10" ht="19" customHeight="1">
      <c r="A319" s="8" t="str">
        <f>IF($B319="","",COUNTA($B$13:$B319))</f>
        <v/>
      </c>
      <c r="B319" s="6"/>
      <c r="C319" s="9" t="str">
        <f t="shared" si="12"/>
        <v/>
      </c>
      <c r="D319" s="3"/>
      <c r="E319" s="10"/>
      <c r="F319" s="11"/>
      <c r="G319" s="12" t="str">
        <f>IF($D319="","",IFERROR(INDEX(従事者登録!$D$8:$D$37,MATCH($D319,従事者登録!$C$8:$C$37,0))&amp;"","※未登録"))</f>
        <v/>
      </c>
      <c r="H319" s="4" t="str">
        <f>IF($D319="","",IFERROR(INDEX(従事者登録!$E$8:$E$37,MATCH($D319,従事者登録!$C$8:$C$37,0)),""))</f>
        <v/>
      </c>
      <c r="I319" s="4" t="str">
        <f t="shared" si="13"/>
        <v/>
      </c>
      <c r="J319" s="13" t="str">
        <f t="shared" si="14"/>
        <v/>
      </c>
    </row>
    <row r="320" spans="1:10" ht="19" customHeight="1">
      <c r="A320" s="8" t="str">
        <f>IF($B320="","",COUNTA($B$13:$B320))</f>
        <v/>
      </c>
      <c r="B320" s="6"/>
      <c r="C320" s="9" t="str">
        <f t="shared" si="12"/>
        <v/>
      </c>
      <c r="D320" s="3"/>
      <c r="E320" s="10"/>
      <c r="F320" s="11"/>
      <c r="G320" s="12" t="str">
        <f>IF($D320="","",IFERROR(INDEX(従事者登録!$D$8:$D$37,MATCH($D320,従事者登録!$C$8:$C$37,0))&amp;"","※未登録"))</f>
        <v/>
      </c>
      <c r="H320" s="4" t="str">
        <f>IF($D320="","",IFERROR(INDEX(従事者登録!$E$8:$E$37,MATCH($D320,従事者登録!$C$8:$C$37,0)),""))</f>
        <v/>
      </c>
      <c r="I320" s="4" t="str">
        <f t="shared" si="13"/>
        <v/>
      </c>
      <c r="J320" s="13" t="str">
        <f t="shared" si="14"/>
        <v/>
      </c>
    </row>
    <row r="321" spans="1:10" ht="19" customHeight="1">
      <c r="A321" s="8" t="str">
        <f>IF($B321="","",COUNTA($B$13:$B321))</f>
        <v/>
      </c>
      <c r="B321" s="6"/>
      <c r="C321" s="9" t="str">
        <f t="shared" si="12"/>
        <v/>
      </c>
      <c r="D321" s="3"/>
      <c r="E321" s="10"/>
      <c r="F321" s="11"/>
      <c r="G321" s="12" t="str">
        <f>IF($D321="","",IFERROR(INDEX(従事者登録!$D$8:$D$37,MATCH($D321,従事者登録!$C$8:$C$37,0))&amp;"","※未登録"))</f>
        <v/>
      </c>
      <c r="H321" s="4" t="str">
        <f>IF($D321="","",IFERROR(INDEX(従事者登録!$E$8:$E$37,MATCH($D321,従事者登録!$C$8:$C$37,0)),""))</f>
        <v/>
      </c>
      <c r="I321" s="4" t="str">
        <f t="shared" si="13"/>
        <v/>
      </c>
      <c r="J321" s="13" t="str">
        <f t="shared" si="14"/>
        <v/>
      </c>
    </row>
    <row r="322" spans="1:10" ht="19" customHeight="1">
      <c r="A322" s="8" t="str">
        <f>IF($B322="","",COUNTA($B$13:$B322))</f>
        <v/>
      </c>
      <c r="B322" s="6"/>
      <c r="C322" s="9" t="str">
        <f t="shared" si="12"/>
        <v/>
      </c>
      <c r="D322" s="3"/>
      <c r="E322" s="10"/>
      <c r="F322" s="11"/>
      <c r="G322" s="12" t="str">
        <f>IF($D322="","",IFERROR(INDEX(従事者登録!$D$8:$D$37,MATCH($D322,従事者登録!$C$8:$C$37,0))&amp;"","※未登録"))</f>
        <v/>
      </c>
      <c r="H322" s="4" t="str">
        <f>IF($D322="","",IFERROR(INDEX(従事者登録!$E$8:$E$37,MATCH($D322,従事者登録!$C$8:$C$37,0)),""))</f>
        <v/>
      </c>
      <c r="I322" s="4" t="str">
        <f t="shared" si="13"/>
        <v/>
      </c>
      <c r="J322" s="13" t="str">
        <f t="shared" si="14"/>
        <v/>
      </c>
    </row>
    <row r="323" spans="1:10" ht="19" customHeight="1">
      <c r="A323" s="8" t="str">
        <f>IF($B323="","",COUNTA($B$13:$B323))</f>
        <v/>
      </c>
      <c r="B323" s="6"/>
      <c r="C323" s="9" t="str">
        <f t="shared" si="12"/>
        <v/>
      </c>
      <c r="D323" s="3"/>
      <c r="E323" s="10"/>
      <c r="F323" s="11"/>
      <c r="G323" s="12" t="str">
        <f>IF($D323="","",IFERROR(INDEX(従事者登録!$D$8:$D$37,MATCH($D323,従事者登録!$C$8:$C$37,0))&amp;"","※未登録"))</f>
        <v/>
      </c>
      <c r="H323" s="4" t="str">
        <f>IF($D323="","",IFERROR(INDEX(従事者登録!$E$8:$E$37,MATCH($D323,従事者登録!$C$8:$C$37,0)),""))</f>
        <v/>
      </c>
      <c r="I323" s="4" t="str">
        <f t="shared" si="13"/>
        <v/>
      </c>
      <c r="J323" s="13" t="str">
        <f t="shared" si="14"/>
        <v/>
      </c>
    </row>
    <row r="324" spans="1:10" ht="19" customHeight="1">
      <c r="A324" s="8" t="str">
        <f>IF($B324="","",COUNTA($B$13:$B324))</f>
        <v/>
      </c>
      <c r="B324" s="6"/>
      <c r="C324" s="9" t="str">
        <f t="shared" si="12"/>
        <v/>
      </c>
      <c r="D324" s="3"/>
      <c r="E324" s="10"/>
      <c r="F324" s="11"/>
      <c r="G324" s="12" t="str">
        <f>IF($D324="","",IFERROR(INDEX(従事者登録!$D$8:$D$37,MATCH($D324,従事者登録!$C$8:$C$37,0))&amp;"","※未登録"))</f>
        <v/>
      </c>
      <c r="H324" s="4" t="str">
        <f>IF($D324="","",IFERROR(INDEX(従事者登録!$E$8:$E$37,MATCH($D324,従事者登録!$C$8:$C$37,0)),""))</f>
        <v/>
      </c>
      <c r="I324" s="4" t="str">
        <f t="shared" si="13"/>
        <v/>
      </c>
      <c r="J324" s="13" t="str">
        <f t="shared" si="14"/>
        <v/>
      </c>
    </row>
    <row r="325" spans="1:10" ht="19" customHeight="1">
      <c r="A325" s="8" t="str">
        <f>IF($B325="","",COUNTA($B$13:$B325))</f>
        <v/>
      </c>
      <c r="B325" s="6"/>
      <c r="C325" s="9" t="str">
        <f t="shared" si="12"/>
        <v/>
      </c>
      <c r="D325" s="3"/>
      <c r="E325" s="10"/>
      <c r="F325" s="11"/>
      <c r="G325" s="12" t="str">
        <f>IF($D325="","",IFERROR(INDEX(従事者登録!$D$8:$D$37,MATCH($D325,従事者登録!$C$8:$C$37,0))&amp;"","※未登録"))</f>
        <v/>
      </c>
      <c r="H325" s="4" t="str">
        <f>IF($D325="","",IFERROR(INDEX(従事者登録!$E$8:$E$37,MATCH($D325,従事者登録!$C$8:$C$37,0)),""))</f>
        <v/>
      </c>
      <c r="I325" s="4" t="str">
        <f t="shared" si="13"/>
        <v/>
      </c>
      <c r="J325" s="13" t="str">
        <f t="shared" si="14"/>
        <v/>
      </c>
    </row>
    <row r="326" spans="1:10" ht="19" customHeight="1">
      <c r="A326" s="8" t="str">
        <f>IF($B326="","",COUNTA($B$13:$B326))</f>
        <v/>
      </c>
      <c r="B326" s="6"/>
      <c r="C326" s="9" t="str">
        <f t="shared" si="12"/>
        <v/>
      </c>
      <c r="D326" s="3"/>
      <c r="E326" s="10"/>
      <c r="F326" s="11"/>
      <c r="G326" s="12" t="str">
        <f>IF($D326="","",IFERROR(INDEX(従事者登録!$D$8:$D$37,MATCH($D326,従事者登録!$C$8:$C$37,0))&amp;"","※未登録"))</f>
        <v/>
      </c>
      <c r="H326" s="4" t="str">
        <f>IF($D326="","",IFERROR(INDEX(従事者登録!$E$8:$E$37,MATCH($D326,従事者登録!$C$8:$C$37,0)),""))</f>
        <v/>
      </c>
      <c r="I326" s="4" t="str">
        <f t="shared" si="13"/>
        <v/>
      </c>
      <c r="J326" s="13" t="str">
        <f t="shared" si="14"/>
        <v/>
      </c>
    </row>
    <row r="327" spans="1:10" ht="19" customHeight="1">
      <c r="A327" s="8" t="str">
        <f>IF($B327="","",COUNTA($B$13:$B327))</f>
        <v/>
      </c>
      <c r="B327" s="6"/>
      <c r="C327" s="9" t="str">
        <f t="shared" si="12"/>
        <v/>
      </c>
      <c r="D327" s="3"/>
      <c r="E327" s="10"/>
      <c r="F327" s="11"/>
      <c r="G327" s="12" t="str">
        <f>IF($D327="","",IFERROR(INDEX(従事者登録!$D$8:$D$37,MATCH($D327,従事者登録!$C$8:$C$37,0))&amp;"","※未登録"))</f>
        <v/>
      </c>
      <c r="H327" s="4" t="str">
        <f>IF($D327="","",IFERROR(INDEX(従事者登録!$E$8:$E$37,MATCH($D327,従事者登録!$C$8:$C$37,0)),""))</f>
        <v/>
      </c>
      <c r="I327" s="4" t="str">
        <f t="shared" si="13"/>
        <v/>
      </c>
      <c r="J327" s="13" t="str">
        <f t="shared" si="14"/>
        <v/>
      </c>
    </row>
    <row r="328" spans="1:10" ht="19" customHeight="1">
      <c r="A328" s="8" t="str">
        <f>IF($B328="","",COUNTA($B$13:$B328))</f>
        <v/>
      </c>
      <c r="B328" s="6"/>
      <c r="C328" s="9" t="str">
        <f t="shared" si="12"/>
        <v/>
      </c>
      <c r="D328" s="3"/>
      <c r="E328" s="10"/>
      <c r="F328" s="11"/>
      <c r="G328" s="12" t="str">
        <f>IF($D328="","",IFERROR(INDEX(従事者登録!$D$8:$D$37,MATCH($D328,従事者登録!$C$8:$C$37,0))&amp;"","※未登録"))</f>
        <v/>
      </c>
      <c r="H328" s="4" t="str">
        <f>IF($D328="","",IFERROR(INDEX(従事者登録!$E$8:$E$37,MATCH($D328,従事者登録!$C$8:$C$37,0)),""))</f>
        <v/>
      </c>
      <c r="I328" s="4" t="str">
        <f t="shared" si="13"/>
        <v/>
      </c>
      <c r="J328" s="13" t="str">
        <f t="shared" si="14"/>
        <v/>
      </c>
    </row>
    <row r="329" spans="1:10" ht="19" customHeight="1">
      <c r="A329" s="8" t="str">
        <f>IF($B329="","",COUNTA($B$13:$B329))</f>
        <v/>
      </c>
      <c r="B329" s="6"/>
      <c r="C329" s="9" t="str">
        <f t="shared" si="12"/>
        <v/>
      </c>
      <c r="D329" s="3"/>
      <c r="E329" s="10"/>
      <c r="F329" s="11"/>
      <c r="G329" s="12" t="str">
        <f>IF($D329="","",IFERROR(INDEX(従事者登録!$D$8:$D$37,MATCH($D329,従事者登録!$C$8:$C$37,0))&amp;"","※未登録"))</f>
        <v/>
      </c>
      <c r="H329" s="4" t="str">
        <f>IF($D329="","",IFERROR(INDEX(従事者登録!$E$8:$E$37,MATCH($D329,従事者登録!$C$8:$C$37,0)),""))</f>
        <v/>
      </c>
      <c r="I329" s="4" t="str">
        <f t="shared" si="13"/>
        <v/>
      </c>
      <c r="J329" s="13" t="str">
        <f t="shared" si="14"/>
        <v/>
      </c>
    </row>
    <row r="330" spans="1:10" ht="19" customHeight="1">
      <c r="A330" s="8" t="str">
        <f>IF($B330="","",COUNTA($B$13:$B330))</f>
        <v/>
      </c>
      <c r="B330" s="6"/>
      <c r="C330" s="9" t="str">
        <f t="shared" si="12"/>
        <v/>
      </c>
      <c r="D330" s="3"/>
      <c r="E330" s="10"/>
      <c r="F330" s="11"/>
      <c r="G330" s="12" t="str">
        <f>IF($D330="","",IFERROR(INDEX(従事者登録!$D$8:$D$37,MATCH($D330,従事者登録!$C$8:$C$37,0))&amp;"","※未登録"))</f>
        <v/>
      </c>
      <c r="H330" s="4" t="str">
        <f>IF($D330="","",IFERROR(INDEX(従事者登録!$E$8:$E$37,MATCH($D330,従事者登録!$C$8:$C$37,0)),""))</f>
        <v/>
      </c>
      <c r="I330" s="4" t="str">
        <f t="shared" si="13"/>
        <v/>
      </c>
      <c r="J330" s="13" t="str">
        <f t="shared" si="14"/>
        <v/>
      </c>
    </row>
    <row r="331" spans="1:10" ht="19" customHeight="1">
      <c r="A331" s="8" t="str">
        <f>IF($B331="","",COUNTA($B$13:$B331))</f>
        <v/>
      </c>
      <c r="B331" s="6"/>
      <c r="C331" s="9" t="str">
        <f t="shared" si="12"/>
        <v/>
      </c>
      <c r="D331" s="3"/>
      <c r="E331" s="10"/>
      <c r="F331" s="11"/>
      <c r="G331" s="12" t="str">
        <f>IF($D331="","",IFERROR(INDEX(従事者登録!$D$8:$D$37,MATCH($D331,従事者登録!$C$8:$C$37,0))&amp;"","※未登録"))</f>
        <v/>
      </c>
      <c r="H331" s="4" t="str">
        <f>IF($D331="","",IFERROR(INDEX(従事者登録!$E$8:$E$37,MATCH($D331,従事者登録!$C$8:$C$37,0)),""))</f>
        <v/>
      </c>
      <c r="I331" s="4" t="str">
        <f t="shared" si="13"/>
        <v/>
      </c>
      <c r="J331" s="13" t="str">
        <f t="shared" si="14"/>
        <v/>
      </c>
    </row>
    <row r="332" spans="1:10" ht="19" customHeight="1">
      <c r="A332" s="8" t="str">
        <f>IF($B332="","",COUNTA($B$13:$B332))</f>
        <v/>
      </c>
      <c r="B332" s="6"/>
      <c r="C332" s="9" t="str">
        <f t="shared" si="12"/>
        <v/>
      </c>
      <c r="D332" s="3"/>
      <c r="E332" s="10"/>
      <c r="F332" s="11"/>
      <c r="G332" s="12" t="str">
        <f>IF($D332="","",IFERROR(INDEX(従事者登録!$D$8:$D$37,MATCH($D332,従事者登録!$C$8:$C$37,0))&amp;"","※未登録"))</f>
        <v/>
      </c>
      <c r="H332" s="4" t="str">
        <f>IF($D332="","",IFERROR(INDEX(従事者登録!$E$8:$E$37,MATCH($D332,従事者登録!$C$8:$C$37,0)),""))</f>
        <v/>
      </c>
      <c r="I332" s="4" t="str">
        <f t="shared" si="13"/>
        <v/>
      </c>
      <c r="J332" s="13" t="str">
        <f t="shared" si="14"/>
        <v/>
      </c>
    </row>
    <row r="333" spans="1:10" ht="19" customHeight="1">
      <c r="A333" s="8" t="str">
        <f>IF($B333="","",COUNTA($B$13:$B333))</f>
        <v/>
      </c>
      <c r="B333" s="6"/>
      <c r="C333" s="9" t="str">
        <f t="shared" ref="C333:C396" si="15">IF($B333="","",IF(NOT(ISNUMBER($B333)),"？",CHOOSE(WEEKDAY($B333,1),"日","月","火","水","木","金","土")))</f>
        <v/>
      </c>
      <c r="D333" s="3"/>
      <c r="E333" s="10"/>
      <c r="F333" s="11"/>
      <c r="G333" s="12" t="str">
        <f>IF($D333="","",IFERROR(INDEX(従事者登録!$D$8:$D$37,MATCH($D333,従事者登録!$C$8:$C$37,0))&amp;"","※未登録"))</f>
        <v/>
      </c>
      <c r="H333" s="4" t="str">
        <f>IF($D333="","",IFERROR(INDEX(従事者登録!$E$8:$E$37,MATCH($D333,従事者登録!$C$8:$C$37,0)),""))</f>
        <v/>
      </c>
      <c r="I333" s="4" t="str">
        <f t="shared" ref="I333:I396" si="16">IF(OR($E333="",N($H333)=0),"",ROUNDDOWN($E333*$H333,0))</f>
        <v/>
      </c>
      <c r="J333" s="13" t="str">
        <f t="shared" ref="J333:J396" si="17">IF($B333="","",IF(NOT(ISNUMBER($B333)),"日付を日付形式でご記入ください",IF($D333="","氏名を入力してください",IF($G333="※未登録","氏名が従事者登録にありません",IF(NOT(ISNUMBER($H333)),"従事者登録の区分が未選択です",IF($E333="","従事時間を入力してください",IF(OR(NOT(ISNUMBER($E333)),$E333&lt;=0),"従事時間をご確認ください",IF($F333="","業務内容を入力してください",IF(AND($D$8&lt;&gt;"",$B333&lt;$D$8),"事業実施期間より前の日付です",IF(AND($D$9&lt;&gt;"",$B333&gt;$D$9),"事業実施期間より後の日付です",IF(SUMIFS($E$13:$E$512,$B$13:$B$512,$B333,$D$13:$D$512,$D333)&gt;24,"同じ日の合計が24時間を超えています",IF(COUNTIFS($B$13:$B$512,$B333,$D$13:$D$512,$D333,$F$13:$F$512,$F333)&gt;1,"同じ内容の行が重複しています","OK"))))))))))))</f>
        <v/>
      </c>
    </row>
    <row r="334" spans="1:10" ht="19" customHeight="1">
      <c r="A334" s="8" t="str">
        <f>IF($B334="","",COUNTA($B$13:$B334))</f>
        <v/>
      </c>
      <c r="B334" s="6"/>
      <c r="C334" s="9" t="str">
        <f t="shared" si="15"/>
        <v/>
      </c>
      <c r="D334" s="3"/>
      <c r="E334" s="10"/>
      <c r="F334" s="11"/>
      <c r="G334" s="12" t="str">
        <f>IF($D334="","",IFERROR(INDEX(従事者登録!$D$8:$D$37,MATCH($D334,従事者登録!$C$8:$C$37,0))&amp;"","※未登録"))</f>
        <v/>
      </c>
      <c r="H334" s="4" t="str">
        <f>IF($D334="","",IFERROR(INDEX(従事者登録!$E$8:$E$37,MATCH($D334,従事者登録!$C$8:$C$37,0)),""))</f>
        <v/>
      </c>
      <c r="I334" s="4" t="str">
        <f t="shared" si="16"/>
        <v/>
      </c>
      <c r="J334" s="13" t="str">
        <f t="shared" si="17"/>
        <v/>
      </c>
    </row>
    <row r="335" spans="1:10" ht="19" customHeight="1">
      <c r="A335" s="8" t="str">
        <f>IF($B335="","",COUNTA($B$13:$B335))</f>
        <v/>
      </c>
      <c r="B335" s="6"/>
      <c r="C335" s="9" t="str">
        <f t="shared" si="15"/>
        <v/>
      </c>
      <c r="D335" s="3"/>
      <c r="E335" s="10"/>
      <c r="F335" s="11"/>
      <c r="G335" s="12" t="str">
        <f>IF($D335="","",IFERROR(INDEX(従事者登録!$D$8:$D$37,MATCH($D335,従事者登録!$C$8:$C$37,0))&amp;"","※未登録"))</f>
        <v/>
      </c>
      <c r="H335" s="4" t="str">
        <f>IF($D335="","",IFERROR(INDEX(従事者登録!$E$8:$E$37,MATCH($D335,従事者登録!$C$8:$C$37,0)),""))</f>
        <v/>
      </c>
      <c r="I335" s="4" t="str">
        <f t="shared" si="16"/>
        <v/>
      </c>
      <c r="J335" s="13" t="str">
        <f t="shared" si="17"/>
        <v/>
      </c>
    </row>
    <row r="336" spans="1:10" ht="19" customHeight="1">
      <c r="A336" s="8" t="str">
        <f>IF($B336="","",COUNTA($B$13:$B336))</f>
        <v/>
      </c>
      <c r="B336" s="6"/>
      <c r="C336" s="9" t="str">
        <f t="shared" si="15"/>
        <v/>
      </c>
      <c r="D336" s="3"/>
      <c r="E336" s="10"/>
      <c r="F336" s="11"/>
      <c r="G336" s="12" t="str">
        <f>IF($D336="","",IFERROR(INDEX(従事者登録!$D$8:$D$37,MATCH($D336,従事者登録!$C$8:$C$37,0))&amp;"","※未登録"))</f>
        <v/>
      </c>
      <c r="H336" s="4" t="str">
        <f>IF($D336="","",IFERROR(INDEX(従事者登録!$E$8:$E$37,MATCH($D336,従事者登録!$C$8:$C$37,0)),""))</f>
        <v/>
      </c>
      <c r="I336" s="4" t="str">
        <f t="shared" si="16"/>
        <v/>
      </c>
      <c r="J336" s="13" t="str">
        <f t="shared" si="17"/>
        <v/>
      </c>
    </row>
    <row r="337" spans="1:10" ht="19" customHeight="1">
      <c r="A337" s="8" t="str">
        <f>IF($B337="","",COUNTA($B$13:$B337))</f>
        <v/>
      </c>
      <c r="B337" s="6"/>
      <c r="C337" s="9" t="str">
        <f t="shared" si="15"/>
        <v/>
      </c>
      <c r="D337" s="3"/>
      <c r="E337" s="10"/>
      <c r="F337" s="11"/>
      <c r="G337" s="12" t="str">
        <f>IF($D337="","",IFERROR(INDEX(従事者登録!$D$8:$D$37,MATCH($D337,従事者登録!$C$8:$C$37,0))&amp;"","※未登録"))</f>
        <v/>
      </c>
      <c r="H337" s="4" t="str">
        <f>IF($D337="","",IFERROR(INDEX(従事者登録!$E$8:$E$37,MATCH($D337,従事者登録!$C$8:$C$37,0)),""))</f>
        <v/>
      </c>
      <c r="I337" s="4" t="str">
        <f t="shared" si="16"/>
        <v/>
      </c>
      <c r="J337" s="13" t="str">
        <f t="shared" si="17"/>
        <v/>
      </c>
    </row>
    <row r="338" spans="1:10" ht="19" customHeight="1">
      <c r="A338" s="8" t="str">
        <f>IF($B338="","",COUNTA($B$13:$B338))</f>
        <v/>
      </c>
      <c r="B338" s="6"/>
      <c r="C338" s="9" t="str">
        <f t="shared" si="15"/>
        <v/>
      </c>
      <c r="D338" s="3"/>
      <c r="E338" s="10"/>
      <c r="F338" s="11"/>
      <c r="G338" s="12" t="str">
        <f>IF($D338="","",IFERROR(INDEX(従事者登録!$D$8:$D$37,MATCH($D338,従事者登録!$C$8:$C$37,0))&amp;"","※未登録"))</f>
        <v/>
      </c>
      <c r="H338" s="4" t="str">
        <f>IF($D338="","",IFERROR(INDEX(従事者登録!$E$8:$E$37,MATCH($D338,従事者登録!$C$8:$C$37,0)),""))</f>
        <v/>
      </c>
      <c r="I338" s="4" t="str">
        <f t="shared" si="16"/>
        <v/>
      </c>
      <c r="J338" s="13" t="str">
        <f t="shared" si="17"/>
        <v/>
      </c>
    </row>
    <row r="339" spans="1:10" ht="19" customHeight="1">
      <c r="A339" s="8" t="str">
        <f>IF($B339="","",COUNTA($B$13:$B339))</f>
        <v/>
      </c>
      <c r="B339" s="6"/>
      <c r="C339" s="9" t="str">
        <f t="shared" si="15"/>
        <v/>
      </c>
      <c r="D339" s="3"/>
      <c r="E339" s="10"/>
      <c r="F339" s="11"/>
      <c r="G339" s="12" t="str">
        <f>IF($D339="","",IFERROR(INDEX(従事者登録!$D$8:$D$37,MATCH($D339,従事者登録!$C$8:$C$37,0))&amp;"","※未登録"))</f>
        <v/>
      </c>
      <c r="H339" s="4" t="str">
        <f>IF($D339="","",IFERROR(INDEX(従事者登録!$E$8:$E$37,MATCH($D339,従事者登録!$C$8:$C$37,0)),""))</f>
        <v/>
      </c>
      <c r="I339" s="4" t="str">
        <f t="shared" si="16"/>
        <v/>
      </c>
      <c r="J339" s="13" t="str">
        <f t="shared" si="17"/>
        <v/>
      </c>
    </row>
    <row r="340" spans="1:10" ht="19" customHeight="1">
      <c r="A340" s="8" t="str">
        <f>IF($B340="","",COUNTA($B$13:$B340))</f>
        <v/>
      </c>
      <c r="B340" s="6"/>
      <c r="C340" s="9" t="str">
        <f t="shared" si="15"/>
        <v/>
      </c>
      <c r="D340" s="3"/>
      <c r="E340" s="10"/>
      <c r="F340" s="11"/>
      <c r="G340" s="12" t="str">
        <f>IF($D340="","",IFERROR(INDEX(従事者登録!$D$8:$D$37,MATCH($D340,従事者登録!$C$8:$C$37,0))&amp;"","※未登録"))</f>
        <v/>
      </c>
      <c r="H340" s="4" t="str">
        <f>IF($D340="","",IFERROR(INDEX(従事者登録!$E$8:$E$37,MATCH($D340,従事者登録!$C$8:$C$37,0)),""))</f>
        <v/>
      </c>
      <c r="I340" s="4" t="str">
        <f t="shared" si="16"/>
        <v/>
      </c>
      <c r="J340" s="13" t="str">
        <f t="shared" si="17"/>
        <v/>
      </c>
    </row>
    <row r="341" spans="1:10" ht="19" customHeight="1">
      <c r="A341" s="8" t="str">
        <f>IF($B341="","",COUNTA($B$13:$B341))</f>
        <v/>
      </c>
      <c r="B341" s="6"/>
      <c r="C341" s="9" t="str">
        <f t="shared" si="15"/>
        <v/>
      </c>
      <c r="D341" s="3"/>
      <c r="E341" s="10"/>
      <c r="F341" s="11"/>
      <c r="G341" s="12" t="str">
        <f>IF($D341="","",IFERROR(INDEX(従事者登録!$D$8:$D$37,MATCH($D341,従事者登録!$C$8:$C$37,0))&amp;"","※未登録"))</f>
        <v/>
      </c>
      <c r="H341" s="4" t="str">
        <f>IF($D341="","",IFERROR(INDEX(従事者登録!$E$8:$E$37,MATCH($D341,従事者登録!$C$8:$C$37,0)),""))</f>
        <v/>
      </c>
      <c r="I341" s="4" t="str">
        <f t="shared" si="16"/>
        <v/>
      </c>
      <c r="J341" s="13" t="str">
        <f t="shared" si="17"/>
        <v/>
      </c>
    </row>
    <row r="342" spans="1:10" ht="19" customHeight="1">
      <c r="A342" s="8" t="str">
        <f>IF($B342="","",COUNTA($B$13:$B342))</f>
        <v/>
      </c>
      <c r="B342" s="6"/>
      <c r="C342" s="9" t="str">
        <f t="shared" si="15"/>
        <v/>
      </c>
      <c r="D342" s="3"/>
      <c r="E342" s="10"/>
      <c r="F342" s="11"/>
      <c r="G342" s="12" t="str">
        <f>IF($D342="","",IFERROR(INDEX(従事者登録!$D$8:$D$37,MATCH($D342,従事者登録!$C$8:$C$37,0))&amp;"","※未登録"))</f>
        <v/>
      </c>
      <c r="H342" s="4" t="str">
        <f>IF($D342="","",IFERROR(INDEX(従事者登録!$E$8:$E$37,MATCH($D342,従事者登録!$C$8:$C$37,0)),""))</f>
        <v/>
      </c>
      <c r="I342" s="4" t="str">
        <f t="shared" si="16"/>
        <v/>
      </c>
      <c r="J342" s="13" t="str">
        <f t="shared" si="17"/>
        <v/>
      </c>
    </row>
    <row r="343" spans="1:10" ht="19" customHeight="1">
      <c r="A343" s="8" t="str">
        <f>IF($B343="","",COUNTA($B$13:$B343))</f>
        <v/>
      </c>
      <c r="B343" s="6"/>
      <c r="C343" s="9" t="str">
        <f t="shared" si="15"/>
        <v/>
      </c>
      <c r="D343" s="3"/>
      <c r="E343" s="10"/>
      <c r="F343" s="11"/>
      <c r="G343" s="12" t="str">
        <f>IF($D343="","",IFERROR(INDEX(従事者登録!$D$8:$D$37,MATCH($D343,従事者登録!$C$8:$C$37,0))&amp;"","※未登録"))</f>
        <v/>
      </c>
      <c r="H343" s="4" t="str">
        <f>IF($D343="","",IFERROR(INDEX(従事者登録!$E$8:$E$37,MATCH($D343,従事者登録!$C$8:$C$37,0)),""))</f>
        <v/>
      </c>
      <c r="I343" s="4" t="str">
        <f t="shared" si="16"/>
        <v/>
      </c>
      <c r="J343" s="13" t="str">
        <f t="shared" si="17"/>
        <v/>
      </c>
    </row>
    <row r="344" spans="1:10" ht="19" customHeight="1">
      <c r="A344" s="8" t="str">
        <f>IF($B344="","",COUNTA($B$13:$B344))</f>
        <v/>
      </c>
      <c r="B344" s="6"/>
      <c r="C344" s="9" t="str">
        <f t="shared" si="15"/>
        <v/>
      </c>
      <c r="D344" s="3"/>
      <c r="E344" s="10"/>
      <c r="F344" s="11"/>
      <c r="G344" s="12" t="str">
        <f>IF($D344="","",IFERROR(INDEX(従事者登録!$D$8:$D$37,MATCH($D344,従事者登録!$C$8:$C$37,0))&amp;"","※未登録"))</f>
        <v/>
      </c>
      <c r="H344" s="4" t="str">
        <f>IF($D344="","",IFERROR(INDEX(従事者登録!$E$8:$E$37,MATCH($D344,従事者登録!$C$8:$C$37,0)),""))</f>
        <v/>
      </c>
      <c r="I344" s="4" t="str">
        <f t="shared" si="16"/>
        <v/>
      </c>
      <c r="J344" s="13" t="str">
        <f t="shared" si="17"/>
        <v/>
      </c>
    </row>
    <row r="345" spans="1:10" ht="19" customHeight="1">
      <c r="A345" s="8" t="str">
        <f>IF($B345="","",COUNTA($B$13:$B345))</f>
        <v/>
      </c>
      <c r="B345" s="6"/>
      <c r="C345" s="9" t="str">
        <f t="shared" si="15"/>
        <v/>
      </c>
      <c r="D345" s="3"/>
      <c r="E345" s="10"/>
      <c r="F345" s="11"/>
      <c r="G345" s="12" t="str">
        <f>IF($D345="","",IFERROR(INDEX(従事者登録!$D$8:$D$37,MATCH($D345,従事者登録!$C$8:$C$37,0))&amp;"","※未登録"))</f>
        <v/>
      </c>
      <c r="H345" s="4" t="str">
        <f>IF($D345="","",IFERROR(INDEX(従事者登録!$E$8:$E$37,MATCH($D345,従事者登録!$C$8:$C$37,0)),""))</f>
        <v/>
      </c>
      <c r="I345" s="4" t="str">
        <f t="shared" si="16"/>
        <v/>
      </c>
      <c r="J345" s="13" t="str">
        <f t="shared" si="17"/>
        <v/>
      </c>
    </row>
    <row r="346" spans="1:10" ht="19" customHeight="1">
      <c r="A346" s="8" t="str">
        <f>IF($B346="","",COUNTA($B$13:$B346))</f>
        <v/>
      </c>
      <c r="B346" s="6"/>
      <c r="C346" s="9" t="str">
        <f t="shared" si="15"/>
        <v/>
      </c>
      <c r="D346" s="3"/>
      <c r="E346" s="10"/>
      <c r="F346" s="11"/>
      <c r="G346" s="12" t="str">
        <f>IF($D346="","",IFERROR(INDEX(従事者登録!$D$8:$D$37,MATCH($D346,従事者登録!$C$8:$C$37,0))&amp;"","※未登録"))</f>
        <v/>
      </c>
      <c r="H346" s="4" t="str">
        <f>IF($D346="","",IFERROR(INDEX(従事者登録!$E$8:$E$37,MATCH($D346,従事者登録!$C$8:$C$37,0)),""))</f>
        <v/>
      </c>
      <c r="I346" s="4" t="str">
        <f t="shared" si="16"/>
        <v/>
      </c>
      <c r="J346" s="13" t="str">
        <f t="shared" si="17"/>
        <v/>
      </c>
    </row>
    <row r="347" spans="1:10" ht="19" customHeight="1">
      <c r="A347" s="8" t="str">
        <f>IF($B347="","",COUNTA($B$13:$B347))</f>
        <v/>
      </c>
      <c r="B347" s="6"/>
      <c r="C347" s="9" t="str">
        <f t="shared" si="15"/>
        <v/>
      </c>
      <c r="D347" s="3"/>
      <c r="E347" s="10"/>
      <c r="F347" s="11"/>
      <c r="G347" s="12" t="str">
        <f>IF($D347="","",IFERROR(INDEX(従事者登録!$D$8:$D$37,MATCH($D347,従事者登録!$C$8:$C$37,0))&amp;"","※未登録"))</f>
        <v/>
      </c>
      <c r="H347" s="4" t="str">
        <f>IF($D347="","",IFERROR(INDEX(従事者登録!$E$8:$E$37,MATCH($D347,従事者登録!$C$8:$C$37,0)),""))</f>
        <v/>
      </c>
      <c r="I347" s="4" t="str">
        <f t="shared" si="16"/>
        <v/>
      </c>
      <c r="J347" s="13" t="str">
        <f t="shared" si="17"/>
        <v/>
      </c>
    </row>
    <row r="348" spans="1:10" ht="19" customHeight="1">
      <c r="A348" s="8" t="str">
        <f>IF($B348="","",COUNTA($B$13:$B348))</f>
        <v/>
      </c>
      <c r="B348" s="6"/>
      <c r="C348" s="9" t="str">
        <f t="shared" si="15"/>
        <v/>
      </c>
      <c r="D348" s="3"/>
      <c r="E348" s="10"/>
      <c r="F348" s="11"/>
      <c r="G348" s="12" t="str">
        <f>IF($D348="","",IFERROR(INDEX(従事者登録!$D$8:$D$37,MATCH($D348,従事者登録!$C$8:$C$37,0))&amp;"","※未登録"))</f>
        <v/>
      </c>
      <c r="H348" s="4" t="str">
        <f>IF($D348="","",IFERROR(INDEX(従事者登録!$E$8:$E$37,MATCH($D348,従事者登録!$C$8:$C$37,0)),""))</f>
        <v/>
      </c>
      <c r="I348" s="4" t="str">
        <f t="shared" si="16"/>
        <v/>
      </c>
      <c r="J348" s="13" t="str">
        <f t="shared" si="17"/>
        <v/>
      </c>
    </row>
    <row r="349" spans="1:10" ht="19" customHeight="1">
      <c r="A349" s="8" t="str">
        <f>IF($B349="","",COUNTA($B$13:$B349))</f>
        <v/>
      </c>
      <c r="B349" s="6"/>
      <c r="C349" s="9" t="str">
        <f t="shared" si="15"/>
        <v/>
      </c>
      <c r="D349" s="3"/>
      <c r="E349" s="10"/>
      <c r="F349" s="11"/>
      <c r="G349" s="12" t="str">
        <f>IF($D349="","",IFERROR(INDEX(従事者登録!$D$8:$D$37,MATCH($D349,従事者登録!$C$8:$C$37,0))&amp;"","※未登録"))</f>
        <v/>
      </c>
      <c r="H349" s="4" t="str">
        <f>IF($D349="","",IFERROR(INDEX(従事者登録!$E$8:$E$37,MATCH($D349,従事者登録!$C$8:$C$37,0)),""))</f>
        <v/>
      </c>
      <c r="I349" s="4" t="str">
        <f t="shared" si="16"/>
        <v/>
      </c>
      <c r="J349" s="13" t="str">
        <f t="shared" si="17"/>
        <v/>
      </c>
    </row>
    <row r="350" spans="1:10" ht="19" customHeight="1">
      <c r="A350" s="8" t="str">
        <f>IF($B350="","",COUNTA($B$13:$B350))</f>
        <v/>
      </c>
      <c r="B350" s="6"/>
      <c r="C350" s="9" t="str">
        <f t="shared" si="15"/>
        <v/>
      </c>
      <c r="D350" s="3"/>
      <c r="E350" s="10"/>
      <c r="F350" s="11"/>
      <c r="G350" s="12" t="str">
        <f>IF($D350="","",IFERROR(INDEX(従事者登録!$D$8:$D$37,MATCH($D350,従事者登録!$C$8:$C$37,0))&amp;"","※未登録"))</f>
        <v/>
      </c>
      <c r="H350" s="4" t="str">
        <f>IF($D350="","",IFERROR(INDEX(従事者登録!$E$8:$E$37,MATCH($D350,従事者登録!$C$8:$C$37,0)),""))</f>
        <v/>
      </c>
      <c r="I350" s="4" t="str">
        <f t="shared" si="16"/>
        <v/>
      </c>
      <c r="J350" s="13" t="str">
        <f t="shared" si="17"/>
        <v/>
      </c>
    </row>
    <row r="351" spans="1:10" ht="19" customHeight="1">
      <c r="A351" s="8" t="str">
        <f>IF($B351="","",COUNTA($B$13:$B351))</f>
        <v/>
      </c>
      <c r="B351" s="6"/>
      <c r="C351" s="9" t="str">
        <f t="shared" si="15"/>
        <v/>
      </c>
      <c r="D351" s="3"/>
      <c r="E351" s="10"/>
      <c r="F351" s="11"/>
      <c r="G351" s="12" t="str">
        <f>IF($D351="","",IFERROR(INDEX(従事者登録!$D$8:$D$37,MATCH($D351,従事者登録!$C$8:$C$37,0))&amp;"","※未登録"))</f>
        <v/>
      </c>
      <c r="H351" s="4" t="str">
        <f>IF($D351="","",IFERROR(INDEX(従事者登録!$E$8:$E$37,MATCH($D351,従事者登録!$C$8:$C$37,0)),""))</f>
        <v/>
      </c>
      <c r="I351" s="4" t="str">
        <f t="shared" si="16"/>
        <v/>
      </c>
      <c r="J351" s="13" t="str">
        <f t="shared" si="17"/>
        <v/>
      </c>
    </row>
    <row r="352" spans="1:10" ht="19" customHeight="1">
      <c r="A352" s="8" t="str">
        <f>IF($B352="","",COUNTA($B$13:$B352))</f>
        <v/>
      </c>
      <c r="B352" s="6"/>
      <c r="C352" s="9" t="str">
        <f t="shared" si="15"/>
        <v/>
      </c>
      <c r="D352" s="3"/>
      <c r="E352" s="10"/>
      <c r="F352" s="11"/>
      <c r="G352" s="12" t="str">
        <f>IF($D352="","",IFERROR(INDEX(従事者登録!$D$8:$D$37,MATCH($D352,従事者登録!$C$8:$C$37,0))&amp;"","※未登録"))</f>
        <v/>
      </c>
      <c r="H352" s="4" t="str">
        <f>IF($D352="","",IFERROR(INDEX(従事者登録!$E$8:$E$37,MATCH($D352,従事者登録!$C$8:$C$37,0)),""))</f>
        <v/>
      </c>
      <c r="I352" s="4" t="str">
        <f t="shared" si="16"/>
        <v/>
      </c>
      <c r="J352" s="13" t="str">
        <f t="shared" si="17"/>
        <v/>
      </c>
    </row>
    <row r="353" spans="1:10" ht="19" customHeight="1">
      <c r="A353" s="8" t="str">
        <f>IF($B353="","",COUNTA($B$13:$B353))</f>
        <v/>
      </c>
      <c r="B353" s="6"/>
      <c r="C353" s="9" t="str">
        <f t="shared" si="15"/>
        <v/>
      </c>
      <c r="D353" s="3"/>
      <c r="E353" s="10"/>
      <c r="F353" s="11"/>
      <c r="G353" s="12" t="str">
        <f>IF($D353="","",IFERROR(INDEX(従事者登録!$D$8:$D$37,MATCH($D353,従事者登録!$C$8:$C$37,0))&amp;"","※未登録"))</f>
        <v/>
      </c>
      <c r="H353" s="4" t="str">
        <f>IF($D353="","",IFERROR(INDEX(従事者登録!$E$8:$E$37,MATCH($D353,従事者登録!$C$8:$C$37,0)),""))</f>
        <v/>
      </c>
      <c r="I353" s="4" t="str">
        <f t="shared" si="16"/>
        <v/>
      </c>
      <c r="J353" s="13" t="str">
        <f t="shared" si="17"/>
        <v/>
      </c>
    </row>
    <row r="354" spans="1:10" ht="19" customHeight="1">
      <c r="A354" s="8" t="str">
        <f>IF($B354="","",COUNTA($B$13:$B354))</f>
        <v/>
      </c>
      <c r="B354" s="6"/>
      <c r="C354" s="9" t="str">
        <f t="shared" si="15"/>
        <v/>
      </c>
      <c r="D354" s="3"/>
      <c r="E354" s="10"/>
      <c r="F354" s="11"/>
      <c r="G354" s="12" t="str">
        <f>IF($D354="","",IFERROR(INDEX(従事者登録!$D$8:$D$37,MATCH($D354,従事者登録!$C$8:$C$37,0))&amp;"","※未登録"))</f>
        <v/>
      </c>
      <c r="H354" s="4" t="str">
        <f>IF($D354="","",IFERROR(INDEX(従事者登録!$E$8:$E$37,MATCH($D354,従事者登録!$C$8:$C$37,0)),""))</f>
        <v/>
      </c>
      <c r="I354" s="4" t="str">
        <f t="shared" si="16"/>
        <v/>
      </c>
      <c r="J354" s="13" t="str">
        <f t="shared" si="17"/>
        <v/>
      </c>
    </row>
    <row r="355" spans="1:10" ht="19" customHeight="1">
      <c r="A355" s="8" t="str">
        <f>IF($B355="","",COUNTA($B$13:$B355))</f>
        <v/>
      </c>
      <c r="B355" s="6"/>
      <c r="C355" s="9" t="str">
        <f t="shared" si="15"/>
        <v/>
      </c>
      <c r="D355" s="3"/>
      <c r="E355" s="10"/>
      <c r="F355" s="11"/>
      <c r="G355" s="12" t="str">
        <f>IF($D355="","",IFERROR(INDEX(従事者登録!$D$8:$D$37,MATCH($D355,従事者登録!$C$8:$C$37,0))&amp;"","※未登録"))</f>
        <v/>
      </c>
      <c r="H355" s="4" t="str">
        <f>IF($D355="","",IFERROR(INDEX(従事者登録!$E$8:$E$37,MATCH($D355,従事者登録!$C$8:$C$37,0)),""))</f>
        <v/>
      </c>
      <c r="I355" s="4" t="str">
        <f t="shared" si="16"/>
        <v/>
      </c>
      <c r="J355" s="13" t="str">
        <f t="shared" si="17"/>
        <v/>
      </c>
    </row>
    <row r="356" spans="1:10" ht="19" customHeight="1">
      <c r="A356" s="8" t="str">
        <f>IF($B356="","",COUNTA($B$13:$B356))</f>
        <v/>
      </c>
      <c r="B356" s="6"/>
      <c r="C356" s="9" t="str">
        <f t="shared" si="15"/>
        <v/>
      </c>
      <c r="D356" s="3"/>
      <c r="E356" s="10"/>
      <c r="F356" s="11"/>
      <c r="G356" s="12" t="str">
        <f>IF($D356="","",IFERROR(INDEX(従事者登録!$D$8:$D$37,MATCH($D356,従事者登録!$C$8:$C$37,0))&amp;"","※未登録"))</f>
        <v/>
      </c>
      <c r="H356" s="4" t="str">
        <f>IF($D356="","",IFERROR(INDEX(従事者登録!$E$8:$E$37,MATCH($D356,従事者登録!$C$8:$C$37,0)),""))</f>
        <v/>
      </c>
      <c r="I356" s="4" t="str">
        <f t="shared" si="16"/>
        <v/>
      </c>
      <c r="J356" s="13" t="str">
        <f t="shared" si="17"/>
        <v/>
      </c>
    </row>
    <row r="357" spans="1:10" ht="19" customHeight="1">
      <c r="A357" s="8" t="str">
        <f>IF($B357="","",COUNTA($B$13:$B357))</f>
        <v/>
      </c>
      <c r="B357" s="6"/>
      <c r="C357" s="9" t="str">
        <f t="shared" si="15"/>
        <v/>
      </c>
      <c r="D357" s="3"/>
      <c r="E357" s="10"/>
      <c r="F357" s="11"/>
      <c r="G357" s="12" t="str">
        <f>IF($D357="","",IFERROR(INDEX(従事者登録!$D$8:$D$37,MATCH($D357,従事者登録!$C$8:$C$37,0))&amp;"","※未登録"))</f>
        <v/>
      </c>
      <c r="H357" s="4" t="str">
        <f>IF($D357="","",IFERROR(INDEX(従事者登録!$E$8:$E$37,MATCH($D357,従事者登録!$C$8:$C$37,0)),""))</f>
        <v/>
      </c>
      <c r="I357" s="4" t="str">
        <f t="shared" si="16"/>
        <v/>
      </c>
      <c r="J357" s="13" t="str">
        <f t="shared" si="17"/>
        <v/>
      </c>
    </row>
    <row r="358" spans="1:10" ht="19" customHeight="1">
      <c r="A358" s="8" t="str">
        <f>IF($B358="","",COUNTA($B$13:$B358))</f>
        <v/>
      </c>
      <c r="B358" s="6"/>
      <c r="C358" s="9" t="str">
        <f t="shared" si="15"/>
        <v/>
      </c>
      <c r="D358" s="3"/>
      <c r="E358" s="10"/>
      <c r="F358" s="11"/>
      <c r="G358" s="12" t="str">
        <f>IF($D358="","",IFERROR(INDEX(従事者登録!$D$8:$D$37,MATCH($D358,従事者登録!$C$8:$C$37,0))&amp;"","※未登録"))</f>
        <v/>
      </c>
      <c r="H358" s="4" t="str">
        <f>IF($D358="","",IFERROR(INDEX(従事者登録!$E$8:$E$37,MATCH($D358,従事者登録!$C$8:$C$37,0)),""))</f>
        <v/>
      </c>
      <c r="I358" s="4" t="str">
        <f t="shared" si="16"/>
        <v/>
      </c>
      <c r="J358" s="13" t="str">
        <f t="shared" si="17"/>
        <v/>
      </c>
    </row>
    <row r="359" spans="1:10" ht="19" customHeight="1">
      <c r="A359" s="8" t="str">
        <f>IF($B359="","",COUNTA($B$13:$B359))</f>
        <v/>
      </c>
      <c r="B359" s="6"/>
      <c r="C359" s="9" t="str">
        <f t="shared" si="15"/>
        <v/>
      </c>
      <c r="D359" s="3"/>
      <c r="E359" s="10"/>
      <c r="F359" s="11"/>
      <c r="G359" s="12" t="str">
        <f>IF($D359="","",IFERROR(INDEX(従事者登録!$D$8:$D$37,MATCH($D359,従事者登録!$C$8:$C$37,0))&amp;"","※未登録"))</f>
        <v/>
      </c>
      <c r="H359" s="4" t="str">
        <f>IF($D359="","",IFERROR(INDEX(従事者登録!$E$8:$E$37,MATCH($D359,従事者登録!$C$8:$C$37,0)),""))</f>
        <v/>
      </c>
      <c r="I359" s="4" t="str">
        <f t="shared" si="16"/>
        <v/>
      </c>
      <c r="J359" s="13" t="str">
        <f t="shared" si="17"/>
        <v/>
      </c>
    </row>
    <row r="360" spans="1:10" ht="19" customHeight="1">
      <c r="A360" s="8" t="str">
        <f>IF($B360="","",COUNTA($B$13:$B360))</f>
        <v/>
      </c>
      <c r="B360" s="6"/>
      <c r="C360" s="9" t="str">
        <f t="shared" si="15"/>
        <v/>
      </c>
      <c r="D360" s="3"/>
      <c r="E360" s="10"/>
      <c r="F360" s="11"/>
      <c r="G360" s="12" t="str">
        <f>IF($D360="","",IFERROR(INDEX(従事者登録!$D$8:$D$37,MATCH($D360,従事者登録!$C$8:$C$37,0))&amp;"","※未登録"))</f>
        <v/>
      </c>
      <c r="H360" s="4" t="str">
        <f>IF($D360="","",IFERROR(INDEX(従事者登録!$E$8:$E$37,MATCH($D360,従事者登録!$C$8:$C$37,0)),""))</f>
        <v/>
      </c>
      <c r="I360" s="4" t="str">
        <f t="shared" si="16"/>
        <v/>
      </c>
      <c r="J360" s="13" t="str">
        <f t="shared" si="17"/>
        <v/>
      </c>
    </row>
    <row r="361" spans="1:10" ht="19" customHeight="1">
      <c r="A361" s="8" t="str">
        <f>IF($B361="","",COUNTA($B$13:$B361))</f>
        <v/>
      </c>
      <c r="B361" s="6"/>
      <c r="C361" s="9" t="str">
        <f t="shared" si="15"/>
        <v/>
      </c>
      <c r="D361" s="3"/>
      <c r="E361" s="10"/>
      <c r="F361" s="11"/>
      <c r="G361" s="12" t="str">
        <f>IF($D361="","",IFERROR(INDEX(従事者登録!$D$8:$D$37,MATCH($D361,従事者登録!$C$8:$C$37,0))&amp;"","※未登録"))</f>
        <v/>
      </c>
      <c r="H361" s="4" t="str">
        <f>IF($D361="","",IFERROR(INDEX(従事者登録!$E$8:$E$37,MATCH($D361,従事者登録!$C$8:$C$37,0)),""))</f>
        <v/>
      </c>
      <c r="I361" s="4" t="str">
        <f t="shared" si="16"/>
        <v/>
      </c>
      <c r="J361" s="13" t="str">
        <f t="shared" si="17"/>
        <v/>
      </c>
    </row>
    <row r="362" spans="1:10" ht="19" customHeight="1">
      <c r="A362" s="8" t="str">
        <f>IF($B362="","",COUNTA($B$13:$B362))</f>
        <v/>
      </c>
      <c r="B362" s="6"/>
      <c r="C362" s="9" t="str">
        <f t="shared" si="15"/>
        <v/>
      </c>
      <c r="D362" s="3"/>
      <c r="E362" s="10"/>
      <c r="F362" s="11"/>
      <c r="G362" s="12" t="str">
        <f>IF($D362="","",IFERROR(INDEX(従事者登録!$D$8:$D$37,MATCH($D362,従事者登録!$C$8:$C$37,0))&amp;"","※未登録"))</f>
        <v/>
      </c>
      <c r="H362" s="4" t="str">
        <f>IF($D362="","",IFERROR(INDEX(従事者登録!$E$8:$E$37,MATCH($D362,従事者登録!$C$8:$C$37,0)),""))</f>
        <v/>
      </c>
      <c r="I362" s="4" t="str">
        <f t="shared" si="16"/>
        <v/>
      </c>
      <c r="J362" s="13" t="str">
        <f t="shared" si="17"/>
        <v/>
      </c>
    </row>
    <row r="363" spans="1:10" ht="19" customHeight="1">
      <c r="A363" s="8" t="str">
        <f>IF($B363="","",COUNTA($B$13:$B363))</f>
        <v/>
      </c>
      <c r="B363" s="6"/>
      <c r="C363" s="9" t="str">
        <f t="shared" si="15"/>
        <v/>
      </c>
      <c r="D363" s="3"/>
      <c r="E363" s="10"/>
      <c r="F363" s="11"/>
      <c r="G363" s="12" t="str">
        <f>IF($D363="","",IFERROR(INDEX(従事者登録!$D$8:$D$37,MATCH($D363,従事者登録!$C$8:$C$37,0))&amp;"","※未登録"))</f>
        <v/>
      </c>
      <c r="H363" s="4" t="str">
        <f>IF($D363="","",IFERROR(INDEX(従事者登録!$E$8:$E$37,MATCH($D363,従事者登録!$C$8:$C$37,0)),""))</f>
        <v/>
      </c>
      <c r="I363" s="4" t="str">
        <f t="shared" si="16"/>
        <v/>
      </c>
      <c r="J363" s="13" t="str">
        <f t="shared" si="17"/>
        <v/>
      </c>
    </row>
    <row r="364" spans="1:10" ht="19" customHeight="1">
      <c r="A364" s="8" t="str">
        <f>IF($B364="","",COUNTA($B$13:$B364))</f>
        <v/>
      </c>
      <c r="B364" s="6"/>
      <c r="C364" s="9" t="str">
        <f t="shared" si="15"/>
        <v/>
      </c>
      <c r="D364" s="3"/>
      <c r="E364" s="10"/>
      <c r="F364" s="11"/>
      <c r="G364" s="12" t="str">
        <f>IF($D364="","",IFERROR(INDEX(従事者登録!$D$8:$D$37,MATCH($D364,従事者登録!$C$8:$C$37,0))&amp;"","※未登録"))</f>
        <v/>
      </c>
      <c r="H364" s="4" t="str">
        <f>IF($D364="","",IFERROR(INDEX(従事者登録!$E$8:$E$37,MATCH($D364,従事者登録!$C$8:$C$37,0)),""))</f>
        <v/>
      </c>
      <c r="I364" s="4" t="str">
        <f t="shared" si="16"/>
        <v/>
      </c>
      <c r="J364" s="13" t="str">
        <f t="shared" si="17"/>
        <v/>
      </c>
    </row>
    <row r="365" spans="1:10" ht="19" customHeight="1">
      <c r="A365" s="8" t="str">
        <f>IF($B365="","",COUNTA($B$13:$B365))</f>
        <v/>
      </c>
      <c r="B365" s="6"/>
      <c r="C365" s="9" t="str">
        <f t="shared" si="15"/>
        <v/>
      </c>
      <c r="D365" s="3"/>
      <c r="E365" s="10"/>
      <c r="F365" s="11"/>
      <c r="G365" s="12" t="str">
        <f>IF($D365="","",IFERROR(INDEX(従事者登録!$D$8:$D$37,MATCH($D365,従事者登録!$C$8:$C$37,0))&amp;"","※未登録"))</f>
        <v/>
      </c>
      <c r="H365" s="4" t="str">
        <f>IF($D365="","",IFERROR(INDEX(従事者登録!$E$8:$E$37,MATCH($D365,従事者登録!$C$8:$C$37,0)),""))</f>
        <v/>
      </c>
      <c r="I365" s="4" t="str">
        <f t="shared" si="16"/>
        <v/>
      </c>
      <c r="J365" s="13" t="str">
        <f t="shared" si="17"/>
        <v/>
      </c>
    </row>
    <row r="366" spans="1:10" ht="19" customHeight="1">
      <c r="A366" s="8" t="str">
        <f>IF($B366="","",COUNTA($B$13:$B366))</f>
        <v/>
      </c>
      <c r="B366" s="6"/>
      <c r="C366" s="9" t="str">
        <f t="shared" si="15"/>
        <v/>
      </c>
      <c r="D366" s="3"/>
      <c r="E366" s="10"/>
      <c r="F366" s="11"/>
      <c r="G366" s="12" t="str">
        <f>IF($D366="","",IFERROR(INDEX(従事者登録!$D$8:$D$37,MATCH($D366,従事者登録!$C$8:$C$37,0))&amp;"","※未登録"))</f>
        <v/>
      </c>
      <c r="H366" s="4" t="str">
        <f>IF($D366="","",IFERROR(INDEX(従事者登録!$E$8:$E$37,MATCH($D366,従事者登録!$C$8:$C$37,0)),""))</f>
        <v/>
      </c>
      <c r="I366" s="4" t="str">
        <f t="shared" si="16"/>
        <v/>
      </c>
      <c r="J366" s="13" t="str">
        <f t="shared" si="17"/>
        <v/>
      </c>
    </row>
    <row r="367" spans="1:10" ht="19" customHeight="1">
      <c r="A367" s="8" t="str">
        <f>IF($B367="","",COUNTA($B$13:$B367))</f>
        <v/>
      </c>
      <c r="B367" s="6"/>
      <c r="C367" s="9" t="str">
        <f t="shared" si="15"/>
        <v/>
      </c>
      <c r="D367" s="3"/>
      <c r="E367" s="10"/>
      <c r="F367" s="11"/>
      <c r="G367" s="12" t="str">
        <f>IF($D367="","",IFERROR(INDEX(従事者登録!$D$8:$D$37,MATCH($D367,従事者登録!$C$8:$C$37,0))&amp;"","※未登録"))</f>
        <v/>
      </c>
      <c r="H367" s="4" t="str">
        <f>IF($D367="","",IFERROR(INDEX(従事者登録!$E$8:$E$37,MATCH($D367,従事者登録!$C$8:$C$37,0)),""))</f>
        <v/>
      </c>
      <c r="I367" s="4" t="str">
        <f t="shared" si="16"/>
        <v/>
      </c>
      <c r="J367" s="13" t="str">
        <f t="shared" si="17"/>
        <v/>
      </c>
    </row>
    <row r="368" spans="1:10" ht="19" customHeight="1">
      <c r="A368" s="8" t="str">
        <f>IF($B368="","",COUNTA($B$13:$B368))</f>
        <v/>
      </c>
      <c r="B368" s="6"/>
      <c r="C368" s="9" t="str">
        <f t="shared" si="15"/>
        <v/>
      </c>
      <c r="D368" s="3"/>
      <c r="E368" s="10"/>
      <c r="F368" s="11"/>
      <c r="G368" s="12" t="str">
        <f>IF($D368="","",IFERROR(INDEX(従事者登録!$D$8:$D$37,MATCH($D368,従事者登録!$C$8:$C$37,0))&amp;"","※未登録"))</f>
        <v/>
      </c>
      <c r="H368" s="4" t="str">
        <f>IF($D368="","",IFERROR(INDEX(従事者登録!$E$8:$E$37,MATCH($D368,従事者登録!$C$8:$C$37,0)),""))</f>
        <v/>
      </c>
      <c r="I368" s="4" t="str">
        <f t="shared" si="16"/>
        <v/>
      </c>
      <c r="J368" s="13" t="str">
        <f t="shared" si="17"/>
        <v/>
      </c>
    </row>
    <row r="369" spans="1:10" ht="19" customHeight="1">
      <c r="A369" s="8" t="str">
        <f>IF($B369="","",COUNTA($B$13:$B369))</f>
        <v/>
      </c>
      <c r="B369" s="6"/>
      <c r="C369" s="9" t="str">
        <f t="shared" si="15"/>
        <v/>
      </c>
      <c r="D369" s="3"/>
      <c r="E369" s="10"/>
      <c r="F369" s="11"/>
      <c r="G369" s="12" t="str">
        <f>IF($D369="","",IFERROR(INDEX(従事者登録!$D$8:$D$37,MATCH($D369,従事者登録!$C$8:$C$37,0))&amp;"","※未登録"))</f>
        <v/>
      </c>
      <c r="H369" s="4" t="str">
        <f>IF($D369="","",IFERROR(INDEX(従事者登録!$E$8:$E$37,MATCH($D369,従事者登録!$C$8:$C$37,0)),""))</f>
        <v/>
      </c>
      <c r="I369" s="4" t="str">
        <f t="shared" si="16"/>
        <v/>
      </c>
      <c r="J369" s="13" t="str">
        <f t="shared" si="17"/>
        <v/>
      </c>
    </row>
    <row r="370" spans="1:10" ht="19" customHeight="1">
      <c r="A370" s="8" t="str">
        <f>IF($B370="","",COUNTA($B$13:$B370))</f>
        <v/>
      </c>
      <c r="B370" s="6"/>
      <c r="C370" s="9" t="str">
        <f t="shared" si="15"/>
        <v/>
      </c>
      <c r="D370" s="3"/>
      <c r="E370" s="10"/>
      <c r="F370" s="11"/>
      <c r="G370" s="12" t="str">
        <f>IF($D370="","",IFERROR(INDEX(従事者登録!$D$8:$D$37,MATCH($D370,従事者登録!$C$8:$C$37,0))&amp;"","※未登録"))</f>
        <v/>
      </c>
      <c r="H370" s="4" t="str">
        <f>IF($D370="","",IFERROR(INDEX(従事者登録!$E$8:$E$37,MATCH($D370,従事者登録!$C$8:$C$37,0)),""))</f>
        <v/>
      </c>
      <c r="I370" s="4" t="str">
        <f t="shared" si="16"/>
        <v/>
      </c>
      <c r="J370" s="13" t="str">
        <f t="shared" si="17"/>
        <v/>
      </c>
    </row>
    <row r="371" spans="1:10" ht="19" customHeight="1">
      <c r="A371" s="8" t="str">
        <f>IF($B371="","",COUNTA($B$13:$B371))</f>
        <v/>
      </c>
      <c r="B371" s="6"/>
      <c r="C371" s="9" t="str">
        <f t="shared" si="15"/>
        <v/>
      </c>
      <c r="D371" s="3"/>
      <c r="E371" s="10"/>
      <c r="F371" s="11"/>
      <c r="G371" s="12" t="str">
        <f>IF($D371="","",IFERROR(INDEX(従事者登録!$D$8:$D$37,MATCH($D371,従事者登録!$C$8:$C$37,0))&amp;"","※未登録"))</f>
        <v/>
      </c>
      <c r="H371" s="4" t="str">
        <f>IF($D371="","",IFERROR(INDEX(従事者登録!$E$8:$E$37,MATCH($D371,従事者登録!$C$8:$C$37,0)),""))</f>
        <v/>
      </c>
      <c r="I371" s="4" t="str">
        <f t="shared" si="16"/>
        <v/>
      </c>
      <c r="J371" s="13" t="str">
        <f t="shared" si="17"/>
        <v/>
      </c>
    </row>
    <row r="372" spans="1:10" ht="19" customHeight="1">
      <c r="A372" s="8" t="str">
        <f>IF($B372="","",COUNTA($B$13:$B372))</f>
        <v/>
      </c>
      <c r="B372" s="6"/>
      <c r="C372" s="9" t="str">
        <f t="shared" si="15"/>
        <v/>
      </c>
      <c r="D372" s="3"/>
      <c r="E372" s="10"/>
      <c r="F372" s="11"/>
      <c r="G372" s="12" t="str">
        <f>IF($D372="","",IFERROR(INDEX(従事者登録!$D$8:$D$37,MATCH($D372,従事者登録!$C$8:$C$37,0))&amp;"","※未登録"))</f>
        <v/>
      </c>
      <c r="H372" s="4" t="str">
        <f>IF($D372="","",IFERROR(INDEX(従事者登録!$E$8:$E$37,MATCH($D372,従事者登録!$C$8:$C$37,0)),""))</f>
        <v/>
      </c>
      <c r="I372" s="4" t="str">
        <f t="shared" si="16"/>
        <v/>
      </c>
      <c r="J372" s="13" t="str">
        <f t="shared" si="17"/>
        <v/>
      </c>
    </row>
    <row r="373" spans="1:10" ht="19" customHeight="1">
      <c r="A373" s="8" t="str">
        <f>IF($B373="","",COUNTA($B$13:$B373))</f>
        <v/>
      </c>
      <c r="B373" s="6"/>
      <c r="C373" s="9" t="str">
        <f t="shared" si="15"/>
        <v/>
      </c>
      <c r="D373" s="3"/>
      <c r="E373" s="10"/>
      <c r="F373" s="11"/>
      <c r="G373" s="12" t="str">
        <f>IF($D373="","",IFERROR(INDEX(従事者登録!$D$8:$D$37,MATCH($D373,従事者登録!$C$8:$C$37,0))&amp;"","※未登録"))</f>
        <v/>
      </c>
      <c r="H373" s="4" t="str">
        <f>IF($D373="","",IFERROR(INDEX(従事者登録!$E$8:$E$37,MATCH($D373,従事者登録!$C$8:$C$37,0)),""))</f>
        <v/>
      </c>
      <c r="I373" s="4" t="str">
        <f t="shared" si="16"/>
        <v/>
      </c>
      <c r="J373" s="13" t="str">
        <f t="shared" si="17"/>
        <v/>
      </c>
    </row>
    <row r="374" spans="1:10" ht="19" customHeight="1">
      <c r="A374" s="8" t="str">
        <f>IF($B374="","",COUNTA($B$13:$B374))</f>
        <v/>
      </c>
      <c r="B374" s="6"/>
      <c r="C374" s="9" t="str">
        <f t="shared" si="15"/>
        <v/>
      </c>
      <c r="D374" s="3"/>
      <c r="E374" s="10"/>
      <c r="F374" s="11"/>
      <c r="G374" s="12" t="str">
        <f>IF($D374="","",IFERROR(INDEX(従事者登録!$D$8:$D$37,MATCH($D374,従事者登録!$C$8:$C$37,0))&amp;"","※未登録"))</f>
        <v/>
      </c>
      <c r="H374" s="4" t="str">
        <f>IF($D374="","",IFERROR(INDEX(従事者登録!$E$8:$E$37,MATCH($D374,従事者登録!$C$8:$C$37,0)),""))</f>
        <v/>
      </c>
      <c r="I374" s="4" t="str">
        <f t="shared" si="16"/>
        <v/>
      </c>
      <c r="J374" s="13" t="str">
        <f t="shared" si="17"/>
        <v/>
      </c>
    </row>
    <row r="375" spans="1:10" ht="19" customHeight="1">
      <c r="A375" s="8" t="str">
        <f>IF($B375="","",COUNTA($B$13:$B375))</f>
        <v/>
      </c>
      <c r="B375" s="6"/>
      <c r="C375" s="9" t="str">
        <f t="shared" si="15"/>
        <v/>
      </c>
      <c r="D375" s="3"/>
      <c r="E375" s="10"/>
      <c r="F375" s="11"/>
      <c r="G375" s="12" t="str">
        <f>IF($D375="","",IFERROR(INDEX(従事者登録!$D$8:$D$37,MATCH($D375,従事者登録!$C$8:$C$37,0))&amp;"","※未登録"))</f>
        <v/>
      </c>
      <c r="H375" s="4" t="str">
        <f>IF($D375="","",IFERROR(INDEX(従事者登録!$E$8:$E$37,MATCH($D375,従事者登録!$C$8:$C$37,0)),""))</f>
        <v/>
      </c>
      <c r="I375" s="4" t="str">
        <f t="shared" si="16"/>
        <v/>
      </c>
      <c r="J375" s="13" t="str">
        <f t="shared" si="17"/>
        <v/>
      </c>
    </row>
    <row r="376" spans="1:10" ht="19" customHeight="1">
      <c r="A376" s="8" t="str">
        <f>IF($B376="","",COUNTA($B$13:$B376))</f>
        <v/>
      </c>
      <c r="B376" s="6"/>
      <c r="C376" s="9" t="str">
        <f t="shared" si="15"/>
        <v/>
      </c>
      <c r="D376" s="3"/>
      <c r="E376" s="10"/>
      <c r="F376" s="11"/>
      <c r="G376" s="12" t="str">
        <f>IF($D376="","",IFERROR(INDEX(従事者登録!$D$8:$D$37,MATCH($D376,従事者登録!$C$8:$C$37,0))&amp;"","※未登録"))</f>
        <v/>
      </c>
      <c r="H376" s="4" t="str">
        <f>IF($D376="","",IFERROR(INDEX(従事者登録!$E$8:$E$37,MATCH($D376,従事者登録!$C$8:$C$37,0)),""))</f>
        <v/>
      </c>
      <c r="I376" s="4" t="str">
        <f t="shared" si="16"/>
        <v/>
      </c>
      <c r="J376" s="13" t="str">
        <f t="shared" si="17"/>
        <v/>
      </c>
    </row>
    <row r="377" spans="1:10" ht="19" customHeight="1">
      <c r="A377" s="8" t="str">
        <f>IF($B377="","",COUNTA($B$13:$B377))</f>
        <v/>
      </c>
      <c r="B377" s="6"/>
      <c r="C377" s="9" t="str">
        <f t="shared" si="15"/>
        <v/>
      </c>
      <c r="D377" s="3"/>
      <c r="E377" s="10"/>
      <c r="F377" s="11"/>
      <c r="G377" s="12" t="str">
        <f>IF($D377="","",IFERROR(INDEX(従事者登録!$D$8:$D$37,MATCH($D377,従事者登録!$C$8:$C$37,0))&amp;"","※未登録"))</f>
        <v/>
      </c>
      <c r="H377" s="4" t="str">
        <f>IF($D377="","",IFERROR(INDEX(従事者登録!$E$8:$E$37,MATCH($D377,従事者登録!$C$8:$C$37,0)),""))</f>
        <v/>
      </c>
      <c r="I377" s="4" t="str">
        <f t="shared" si="16"/>
        <v/>
      </c>
      <c r="J377" s="13" t="str">
        <f t="shared" si="17"/>
        <v/>
      </c>
    </row>
    <row r="378" spans="1:10" ht="19" customHeight="1">
      <c r="A378" s="8" t="str">
        <f>IF($B378="","",COUNTA($B$13:$B378))</f>
        <v/>
      </c>
      <c r="B378" s="6"/>
      <c r="C378" s="9" t="str">
        <f t="shared" si="15"/>
        <v/>
      </c>
      <c r="D378" s="3"/>
      <c r="E378" s="10"/>
      <c r="F378" s="11"/>
      <c r="G378" s="12" t="str">
        <f>IF($D378="","",IFERROR(INDEX(従事者登録!$D$8:$D$37,MATCH($D378,従事者登録!$C$8:$C$37,0))&amp;"","※未登録"))</f>
        <v/>
      </c>
      <c r="H378" s="4" t="str">
        <f>IF($D378="","",IFERROR(INDEX(従事者登録!$E$8:$E$37,MATCH($D378,従事者登録!$C$8:$C$37,0)),""))</f>
        <v/>
      </c>
      <c r="I378" s="4" t="str">
        <f t="shared" si="16"/>
        <v/>
      </c>
      <c r="J378" s="13" t="str">
        <f t="shared" si="17"/>
        <v/>
      </c>
    </row>
    <row r="379" spans="1:10" ht="19" customHeight="1">
      <c r="A379" s="8" t="str">
        <f>IF($B379="","",COUNTA($B$13:$B379))</f>
        <v/>
      </c>
      <c r="B379" s="6"/>
      <c r="C379" s="9" t="str">
        <f t="shared" si="15"/>
        <v/>
      </c>
      <c r="D379" s="3"/>
      <c r="E379" s="10"/>
      <c r="F379" s="11"/>
      <c r="G379" s="12" t="str">
        <f>IF($D379="","",IFERROR(INDEX(従事者登録!$D$8:$D$37,MATCH($D379,従事者登録!$C$8:$C$37,0))&amp;"","※未登録"))</f>
        <v/>
      </c>
      <c r="H379" s="4" t="str">
        <f>IF($D379="","",IFERROR(INDEX(従事者登録!$E$8:$E$37,MATCH($D379,従事者登録!$C$8:$C$37,0)),""))</f>
        <v/>
      </c>
      <c r="I379" s="4" t="str">
        <f t="shared" si="16"/>
        <v/>
      </c>
      <c r="J379" s="13" t="str">
        <f t="shared" si="17"/>
        <v/>
      </c>
    </row>
    <row r="380" spans="1:10" ht="19" customHeight="1">
      <c r="A380" s="8" t="str">
        <f>IF($B380="","",COUNTA($B$13:$B380))</f>
        <v/>
      </c>
      <c r="B380" s="6"/>
      <c r="C380" s="9" t="str">
        <f t="shared" si="15"/>
        <v/>
      </c>
      <c r="D380" s="3"/>
      <c r="E380" s="10"/>
      <c r="F380" s="11"/>
      <c r="G380" s="12" t="str">
        <f>IF($D380="","",IFERROR(INDEX(従事者登録!$D$8:$D$37,MATCH($D380,従事者登録!$C$8:$C$37,0))&amp;"","※未登録"))</f>
        <v/>
      </c>
      <c r="H380" s="4" t="str">
        <f>IF($D380="","",IFERROR(INDEX(従事者登録!$E$8:$E$37,MATCH($D380,従事者登録!$C$8:$C$37,0)),""))</f>
        <v/>
      </c>
      <c r="I380" s="4" t="str">
        <f t="shared" si="16"/>
        <v/>
      </c>
      <c r="J380" s="13" t="str">
        <f t="shared" si="17"/>
        <v/>
      </c>
    </row>
    <row r="381" spans="1:10" ht="19" customHeight="1">
      <c r="A381" s="8" t="str">
        <f>IF($B381="","",COUNTA($B$13:$B381))</f>
        <v/>
      </c>
      <c r="B381" s="6"/>
      <c r="C381" s="9" t="str">
        <f t="shared" si="15"/>
        <v/>
      </c>
      <c r="D381" s="3"/>
      <c r="E381" s="10"/>
      <c r="F381" s="11"/>
      <c r="G381" s="12" t="str">
        <f>IF($D381="","",IFERROR(INDEX(従事者登録!$D$8:$D$37,MATCH($D381,従事者登録!$C$8:$C$37,0))&amp;"","※未登録"))</f>
        <v/>
      </c>
      <c r="H381" s="4" t="str">
        <f>IF($D381="","",IFERROR(INDEX(従事者登録!$E$8:$E$37,MATCH($D381,従事者登録!$C$8:$C$37,0)),""))</f>
        <v/>
      </c>
      <c r="I381" s="4" t="str">
        <f t="shared" si="16"/>
        <v/>
      </c>
      <c r="J381" s="13" t="str">
        <f t="shared" si="17"/>
        <v/>
      </c>
    </row>
    <row r="382" spans="1:10" ht="19" customHeight="1">
      <c r="A382" s="8" t="str">
        <f>IF($B382="","",COUNTA($B$13:$B382))</f>
        <v/>
      </c>
      <c r="B382" s="6"/>
      <c r="C382" s="9" t="str">
        <f t="shared" si="15"/>
        <v/>
      </c>
      <c r="D382" s="3"/>
      <c r="E382" s="10"/>
      <c r="F382" s="11"/>
      <c r="G382" s="12" t="str">
        <f>IF($D382="","",IFERROR(INDEX(従事者登録!$D$8:$D$37,MATCH($D382,従事者登録!$C$8:$C$37,0))&amp;"","※未登録"))</f>
        <v/>
      </c>
      <c r="H382" s="4" t="str">
        <f>IF($D382="","",IFERROR(INDEX(従事者登録!$E$8:$E$37,MATCH($D382,従事者登録!$C$8:$C$37,0)),""))</f>
        <v/>
      </c>
      <c r="I382" s="4" t="str">
        <f t="shared" si="16"/>
        <v/>
      </c>
      <c r="J382" s="13" t="str">
        <f t="shared" si="17"/>
        <v/>
      </c>
    </row>
    <row r="383" spans="1:10" ht="19" customHeight="1">
      <c r="A383" s="8" t="str">
        <f>IF($B383="","",COUNTA($B$13:$B383))</f>
        <v/>
      </c>
      <c r="B383" s="6"/>
      <c r="C383" s="9" t="str">
        <f t="shared" si="15"/>
        <v/>
      </c>
      <c r="D383" s="3"/>
      <c r="E383" s="10"/>
      <c r="F383" s="11"/>
      <c r="G383" s="12" t="str">
        <f>IF($D383="","",IFERROR(INDEX(従事者登録!$D$8:$D$37,MATCH($D383,従事者登録!$C$8:$C$37,0))&amp;"","※未登録"))</f>
        <v/>
      </c>
      <c r="H383" s="4" t="str">
        <f>IF($D383="","",IFERROR(INDEX(従事者登録!$E$8:$E$37,MATCH($D383,従事者登録!$C$8:$C$37,0)),""))</f>
        <v/>
      </c>
      <c r="I383" s="4" t="str">
        <f t="shared" si="16"/>
        <v/>
      </c>
      <c r="J383" s="13" t="str">
        <f t="shared" si="17"/>
        <v/>
      </c>
    </row>
    <row r="384" spans="1:10" ht="19" customHeight="1">
      <c r="A384" s="8" t="str">
        <f>IF($B384="","",COUNTA($B$13:$B384))</f>
        <v/>
      </c>
      <c r="B384" s="6"/>
      <c r="C384" s="9" t="str">
        <f t="shared" si="15"/>
        <v/>
      </c>
      <c r="D384" s="3"/>
      <c r="E384" s="10"/>
      <c r="F384" s="11"/>
      <c r="G384" s="12" t="str">
        <f>IF($D384="","",IFERROR(INDEX(従事者登録!$D$8:$D$37,MATCH($D384,従事者登録!$C$8:$C$37,0))&amp;"","※未登録"))</f>
        <v/>
      </c>
      <c r="H384" s="4" t="str">
        <f>IF($D384="","",IFERROR(INDEX(従事者登録!$E$8:$E$37,MATCH($D384,従事者登録!$C$8:$C$37,0)),""))</f>
        <v/>
      </c>
      <c r="I384" s="4" t="str">
        <f t="shared" si="16"/>
        <v/>
      </c>
      <c r="J384" s="13" t="str">
        <f t="shared" si="17"/>
        <v/>
      </c>
    </row>
    <row r="385" spans="1:10" ht="19" customHeight="1">
      <c r="A385" s="8" t="str">
        <f>IF($B385="","",COUNTA($B$13:$B385))</f>
        <v/>
      </c>
      <c r="B385" s="6"/>
      <c r="C385" s="9" t="str">
        <f t="shared" si="15"/>
        <v/>
      </c>
      <c r="D385" s="3"/>
      <c r="E385" s="10"/>
      <c r="F385" s="11"/>
      <c r="G385" s="12" t="str">
        <f>IF($D385="","",IFERROR(INDEX(従事者登録!$D$8:$D$37,MATCH($D385,従事者登録!$C$8:$C$37,0))&amp;"","※未登録"))</f>
        <v/>
      </c>
      <c r="H385" s="4" t="str">
        <f>IF($D385="","",IFERROR(INDEX(従事者登録!$E$8:$E$37,MATCH($D385,従事者登録!$C$8:$C$37,0)),""))</f>
        <v/>
      </c>
      <c r="I385" s="4" t="str">
        <f t="shared" si="16"/>
        <v/>
      </c>
      <c r="J385" s="13" t="str">
        <f t="shared" si="17"/>
        <v/>
      </c>
    </row>
    <row r="386" spans="1:10" ht="19" customHeight="1">
      <c r="A386" s="8" t="str">
        <f>IF($B386="","",COUNTA($B$13:$B386))</f>
        <v/>
      </c>
      <c r="B386" s="6"/>
      <c r="C386" s="9" t="str">
        <f t="shared" si="15"/>
        <v/>
      </c>
      <c r="D386" s="3"/>
      <c r="E386" s="10"/>
      <c r="F386" s="11"/>
      <c r="G386" s="12" t="str">
        <f>IF($D386="","",IFERROR(INDEX(従事者登録!$D$8:$D$37,MATCH($D386,従事者登録!$C$8:$C$37,0))&amp;"","※未登録"))</f>
        <v/>
      </c>
      <c r="H386" s="4" t="str">
        <f>IF($D386="","",IFERROR(INDEX(従事者登録!$E$8:$E$37,MATCH($D386,従事者登録!$C$8:$C$37,0)),""))</f>
        <v/>
      </c>
      <c r="I386" s="4" t="str">
        <f t="shared" si="16"/>
        <v/>
      </c>
      <c r="J386" s="13" t="str">
        <f t="shared" si="17"/>
        <v/>
      </c>
    </row>
    <row r="387" spans="1:10" ht="19" customHeight="1">
      <c r="A387" s="8" t="str">
        <f>IF($B387="","",COUNTA($B$13:$B387))</f>
        <v/>
      </c>
      <c r="B387" s="6"/>
      <c r="C387" s="9" t="str">
        <f t="shared" si="15"/>
        <v/>
      </c>
      <c r="D387" s="3"/>
      <c r="E387" s="10"/>
      <c r="F387" s="11"/>
      <c r="G387" s="12" t="str">
        <f>IF($D387="","",IFERROR(INDEX(従事者登録!$D$8:$D$37,MATCH($D387,従事者登録!$C$8:$C$37,0))&amp;"","※未登録"))</f>
        <v/>
      </c>
      <c r="H387" s="4" t="str">
        <f>IF($D387="","",IFERROR(INDEX(従事者登録!$E$8:$E$37,MATCH($D387,従事者登録!$C$8:$C$37,0)),""))</f>
        <v/>
      </c>
      <c r="I387" s="4" t="str">
        <f t="shared" si="16"/>
        <v/>
      </c>
      <c r="J387" s="13" t="str">
        <f t="shared" si="17"/>
        <v/>
      </c>
    </row>
    <row r="388" spans="1:10" ht="19" customHeight="1">
      <c r="A388" s="8" t="str">
        <f>IF($B388="","",COUNTA($B$13:$B388))</f>
        <v/>
      </c>
      <c r="B388" s="6"/>
      <c r="C388" s="9" t="str">
        <f t="shared" si="15"/>
        <v/>
      </c>
      <c r="D388" s="3"/>
      <c r="E388" s="10"/>
      <c r="F388" s="11"/>
      <c r="G388" s="12" t="str">
        <f>IF($D388="","",IFERROR(INDEX(従事者登録!$D$8:$D$37,MATCH($D388,従事者登録!$C$8:$C$37,0))&amp;"","※未登録"))</f>
        <v/>
      </c>
      <c r="H388" s="4" t="str">
        <f>IF($D388="","",IFERROR(INDEX(従事者登録!$E$8:$E$37,MATCH($D388,従事者登録!$C$8:$C$37,0)),""))</f>
        <v/>
      </c>
      <c r="I388" s="4" t="str">
        <f t="shared" si="16"/>
        <v/>
      </c>
      <c r="J388" s="13" t="str">
        <f t="shared" si="17"/>
        <v/>
      </c>
    </row>
    <row r="389" spans="1:10" ht="19" customHeight="1">
      <c r="A389" s="8" t="str">
        <f>IF($B389="","",COUNTA($B$13:$B389))</f>
        <v/>
      </c>
      <c r="B389" s="6"/>
      <c r="C389" s="9" t="str">
        <f t="shared" si="15"/>
        <v/>
      </c>
      <c r="D389" s="3"/>
      <c r="E389" s="10"/>
      <c r="F389" s="11"/>
      <c r="G389" s="12" t="str">
        <f>IF($D389="","",IFERROR(INDEX(従事者登録!$D$8:$D$37,MATCH($D389,従事者登録!$C$8:$C$37,0))&amp;"","※未登録"))</f>
        <v/>
      </c>
      <c r="H389" s="4" t="str">
        <f>IF($D389="","",IFERROR(INDEX(従事者登録!$E$8:$E$37,MATCH($D389,従事者登録!$C$8:$C$37,0)),""))</f>
        <v/>
      </c>
      <c r="I389" s="4" t="str">
        <f t="shared" si="16"/>
        <v/>
      </c>
      <c r="J389" s="13" t="str">
        <f t="shared" si="17"/>
        <v/>
      </c>
    </row>
    <row r="390" spans="1:10" ht="19" customHeight="1">
      <c r="A390" s="8" t="str">
        <f>IF($B390="","",COUNTA($B$13:$B390))</f>
        <v/>
      </c>
      <c r="B390" s="6"/>
      <c r="C390" s="9" t="str">
        <f t="shared" si="15"/>
        <v/>
      </c>
      <c r="D390" s="3"/>
      <c r="E390" s="10"/>
      <c r="F390" s="11"/>
      <c r="G390" s="12" t="str">
        <f>IF($D390="","",IFERROR(INDEX(従事者登録!$D$8:$D$37,MATCH($D390,従事者登録!$C$8:$C$37,0))&amp;"","※未登録"))</f>
        <v/>
      </c>
      <c r="H390" s="4" t="str">
        <f>IF($D390="","",IFERROR(INDEX(従事者登録!$E$8:$E$37,MATCH($D390,従事者登録!$C$8:$C$37,0)),""))</f>
        <v/>
      </c>
      <c r="I390" s="4" t="str">
        <f t="shared" si="16"/>
        <v/>
      </c>
      <c r="J390" s="13" t="str">
        <f t="shared" si="17"/>
        <v/>
      </c>
    </row>
    <row r="391" spans="1:10" ht="19" customHeight="1">
      <c r="A391" s="8" t="str">
        <f>IF($B391="","",COUNTA($B$13:$B391))</f>
        <v/>
      </c>
      <c r="B391" s="6"/>
      <c r="C391" s="9" t="str">
        <f t="shared" si="15"/>
        <v/>
      </c>
      <c r="D391" s="3"/>
      <c r="E391" s="10"/>
      <c r="F391" s="11"/>
      <c r="G391" s="12" t="str">
        <f>IF($D391="","",IFERROR(INDEX(従事者登録!$D$8:$D$37,MATCH($D391,従事者登録!$C$8:$C$37,0))&amp;"","※未登録"))</f>
        <v/>
      </c>
      <c r="H391" s="4" t="str">
        <f>IF($D391="","",IFERROR(INDEX(従事者登録!$E$8:$E$37,MATCH($D391,従事者登録!$C$8:$C$37,0)),""))</f>
        <v/>
      </c>
      <c r="I391" s="4" t="str">
        <f t="shared" si="16"/>
        <v/>
      </c>
      <c r="J391" s="13" t="str">
        <f t="shared" si="17"/>
        <v/>
      </c>
    </row>
    <row r="392" spans="1:10" ht="19" customHeight="1">
      <c r="A392" s="8" t="str">
        <f>IF($B392="","",COUNTA($B$13:$B392))</f>
        <v/>
      </c>
      <c r="B392" s="6"/>
      <c r="C392" s="9" t="str">
        <f t="shared" si="15"/>
        <v/>
      </c>
      <c r="D392" s="3"/>
      <c r="E392" s="10"/>
      <c r="F392" s="11"/>
      <c r="G392" s="12" t="str">
        <f>IF($D392="","",IFERROR(INDEX(従事者登録!$D$8:$D$37,MATCH($D392,従事者登録!$C$8:$C$37,0))&amp;"","※未登録"))</f>
        <v/>
      </c>
      <c r="H392" s="4" t="str">
        <f>IF($D392="","",IFERROR(INDEX(従事者登録!$E$8:$E$37,MATCH($D392,従事者登録!$C$8:$C$37,0)),""))</f>
        <v/>
      </c>
      <c r="I392" s="4" t="str">
        <f t="shared" si="16"/>
        <v/>
      </c>
      <c r="J392" s="13" t="str">
        <f t="shared" si="17"/>
        <v/>
      </c>
    </row>
    <row r="393" spans="1:10" ht="19" customHeight="1">
      <c r="A393" s="8" t="str">
        <f>IF($B393="","",COUNTA($B$13:$B393))</f>
        <v/>
      </c>
      <c r="B393" s="6"/>
      <c r="C393" s="9" t="str">
        <f t="shared" si="15"/>
        <v/>
      </c>
      <c r="D393" s="3"/>
      <c r="E393" s="10"/>
      <c r="F393" s="11"/>
      <c r="G393" s="12" t="str">
        <f>IF($D393="","",IFERROR(INDEX(従事者登録!$D$8:$D$37,MATCH($D393,従事者登録!$C$8:$C$37,0))&amp;"","※未登録"))</f>
        <v/>
      </c>
      <c r="H393" s="4" t="str">
        <f>IF($D393="","",IFERROR(INDEX(従事者登録!$E$8:$E$37,MATCH($D393,従事者登録!$C$8:$C$37,0)),""))</f>
        <v/>
      </c>
      <c r="I393" s="4" t="str">
        <f t="shared" si="16"/>
        <v/>
      </c>
      <c r="J393" s="13" t="str">
        <f t="shared" si="17"/>
        <v/>
      </c>
    </row>
    <row r="394" spans="1:10" ht="19" customHeight="1">
      <c r="A394" s="8" t="str">
        <f>IF($B394="","",COUNTA($B$13:$B394))</f>
        <v/>
      </c>
      <c r="B394" s="6"/>
      <c r="C394" s="9" t="str">
        <f t="shared" si="15"/>
        <v/>
      </c>
      <c r="D394" s="3"/>
      <c r="E394" s="10"/>
      <c r="F394" s="11"/>
      <c r="G394" s="12" t="str">
        <f>IF($D394="","",IFERROR(INDEX(従事者登録!$D$8:$D$37,MATCH($D394,従事者登録!$C$8:$C$37,0))&amp;"","※未登録"))</f>
        <v/>
      </c>
      <c r="H394" s="4" t="str">
        <f>IF($D394="","",IFERROR(INDEX(従事者登録!$E$8:$E$37,MATCH($D394,従事者登録!$C$8:$C$37,0)),""))</f>
        <v/>
      </c>
      <c r="I394" s="4" t="str">
        <f t="shared" si="16"/>
        <v/>
      </c>
      <c r="J394" s="13" t="str">
        <f t="shared" si="17"/>
        <v/>
      </c>
    </row>
    <row r="395" spans="1:10" ht="19" customHeight="1">
      <c r="A395" s="8" t="str">
        <f>IF($B395="","",COUNTA($B$13:$B395))</f>
        <v/>
      </c>
      <c r="B395" s="6"/>
      <c r="C395" s="9" t="str">
        <f t="shared" si="15"/>
        <v/>
      </c>
      <c r="D395" s="3"/>
      <c r="E395" s="10"/>
      <c r="F395" s="11"/>
      <c r="G395" s="12" t="str">
        <f>IF($D395="","",IFERROR(INDEX(従事者登録!$D$8:$D$37,MATCH($D395,従事者登録!$C$8:$C$37,0))&amp;"","※未登録"))</f>
        <v/>
      </c>
      <c r="H395" s="4" t="str">
        <f>IF($D395="","",IFERROR(INDEX(従事者登録!$E$8:$E$37,MATCH($D395,従事者登録!$C$8:$C$37,0)),""))</f>
        <v/>
      </c>
      <c r="I395" s="4" t="str">
        <f t="shared" si="16"/>
        <v/>
      </c>
      <c r="J395" s="13" t="str">
        <f t="shared" si="17"/>
        <v/>
      </c>
    </row>
    <row r="396" spans="1:10" ht="19" customHeight="1">
      <c r="A396" s="8" t="str">
        <f>IF($B396="","",COUNTA($B$13:$B396))</f>
        <v/>
      </c>
      <c r="B396" s="6"/>
      <c r="C396" s="9" t="str">
        <f t="shared" si="15"/>
        <v/>
      </c>
      <c r="D396" s="3"/>
      <c r="E396" s="10"/>
      <c r="F396" s="11"/>
      <c r="G396" s="12" t="str">
        <f>IF($D396="","",IFERROR(INDEX(従事者登録!$D$8:$D$37,MATCH($D396,従事者登録!$C$8:$C$37,0))&amp;"","※未登録"))</f>
        <v/>
      </c>
      <c r="H396" s="4" t="str">
        <f>IF($D396="","",IFERROR(INDEX(従事者登録!$E$8:$E$37,MATCH($D396,従事者登録!$C$8:$C$37,0)),""))</f>
        <v/>
      </c>
      <c r="I396" s="4" t="str">
        <f t="shared" si="16"/>
        <v/>
      </c>
      <c r="J396" s="13" t="str">
        <f t="shared" si="17"/>
        <v/>
      </c>
    </row>
    <row r="397" spans="1:10" ht="19" customHeight="1">
      <c r="A397" s="8" t="str">
        <f>IF($B397="","",COUNTA($B$13:$B397))</f>
        <v/>
      </c>
      <c r="B397" s="6"/>
      <c r="C397" s="9" t="str">
        <f t="shared" ref="C397:C460" si="18">IF($B397="","",IF(NOT(ISNUMBER($B397)),"？",CHOOSE(WEEKDAY($B397,1),"日","月","火","水","木","金","土")))</f>
        <v/>
      </c>
      <c r="D397" s="3"/>
      <c r="E397" s="10"/>
      <c r="F397" s="11"/>
      <c r="G397" s="12" t="str">
        <f>IF($D397="","",IFERROR(INDEX(従事者登録!$D$8:$D$37,MATCH($D397,従事者登録!$C$8:$C$37,0))&amp;"","※未登録"))</f>
        <v/>
      </c>
      <c r="H397" s="4" t="str">
        <f>IF($D397="","",IFERROR(INDEX(従事者登録!$E$8:$E$37,MATCH($D397,従事者登録!$C$8:$C$37,0)),""))</f>
        <v/>
      </c>
      <c r="I397" s="4" t="str">
        <f t="shared" ref="I397:I460" si="19">IF(OR($E397="",N($H397)=0),"",ROUNDDOWN($E397*$H397,0))</f>
        <v/>
      </c>
      <c r="J397" s="13" t="str">
        <f t="shared" ref="J397:J460" si="20">IF($B397="","",IF(NOT(ISNUMBER($B397)),"日付を日付形式でご記入ください",IF($D397="","氏名を入力してください",IF($G397="※未登録","氏名が従事者登録にありません",IF(NOT(ISNUMBER($H397)),"従事者登録の区分が未選択です",IF($E397="","従事時間を入力してください",IF(OR(NOT(ISNUMBER($E397)),$E397&lt;=0),"従事時間をご確認ください",IF($F397="","業務内容を入力してください",IF(AND($D$8&lt;&gt;"",$B397&lt;$D$8),"事業実施期間より前の日付です",IF(AND($D$9&lt;&gt;"",$B397&gt;$D$9),"事業実施期間より後の日付です",IF(SUMIFS($E$13:$E$512,$B$13:$B$512,$B397,$D$13:$D$512,$D397)&gt;24,"同じ日の合計が24時間を超えています",IF(COUNTIFS($B$13:$B$512,$B397,$D$13:$D$512,$D397,$F$13:$F$512,$F397)&gt;1,"同じ内容の行が重複しています","OK"))))))))))))</f>
        <v/>
      </c>
    </row>
    <row r="398" spans="1:10" ht="19" customHeight="1">
      <c r="A398" s="8" t="str">
        <f>IF($B398="","",COUNTA($B$13:$B398))</f>
        <v/>
      </c>
      <c r="B398" s="6"/>
      <c r="C398" s="9" t="str">
        <f t="shared" si="18"/>
        <v/>
      </c>
      <c r="D398" s="3"/>
      <c r="E398" s="10"/>
      <c r="F398" s="11"/>
      <c r="G398" s="12" t="str">
        <f>IF($D398="","",IFERROR(INDEX(従事者登録!$D$8:$D$37,MATCH($D398,従事者登録!$C$8:$C$37,0))&amp;"","※未登録"))</f>
        <v/>
      </c>
      <c r="H398" s="4" t="str">
        <f>IF($D398="","",IFERROR(INDEX(従事者登録!$E$8:$E$37,MATCH($D398,従事者登録!$C$8:$C$37,0)),""))</f>
        <v/>
      </c>
      <c r="I398" s="4" t="str">
        <f t="shared" si="19"/>
        <v/>
      </c>
      <c r="J398" s="13" t="str">
        <f t="shared" si="20"/>
        <v/>
      </c>
    </row>
    <row r="399" spans="1:10" ht="19" customHeight="1">
      <c r="A399" s="8" t="str">
        <f>IF($B399="","",COUNTA($B$13:$B399))</f>
        <v/>
      </c>
      <c r="B399" s="6"/>
      <c r="C399" s="9" t="str">
        <f t="shared" si="18"/>
        <v/>
      </c>
      <c r="D399" s="3"/>
      <c r="E399" s="10"/>
      <c r="F399" s="11"/>
      <c r="G399" s="12" t="str">
        <f>IF($D399="","",IFERROR(INDEX(従事者登録!$D$8:$D$37,MATCH($D399,従事者登録!$C$8:$C$37,0))&amp;"","※未登録"))</f>
        <v/>
      </c>
      <c r="H399" s="4" t="str">
        <f>IF($D399="","",IFERROR(INDEX(従事者登録!$E$8:$E$37,MATCH($D399,従事者登録!$C$8:$C$37,0)),""))</f>
        <v/>
      </c>
      <c r="I399" s="4" t="str">
        <f t="shared" si="19"/>
        <v/>
      </c>
      <c r="J399" s="13" t="str">
        <f t="shared" si="20"/>
        <v/>
      </c>
    </row>
    <row r="400" spans="1:10" ht="19" customHeight="1">
      <c r="A400" s="8" t="str">
        <f>IF($B400="","",COUNTA($B$13:$B400))</f>
        <v/>
      </c>
      <c r="B400" s="6"/>
      <c r="C400" s="9" t="str">
        <f t="shared" si="18"/>
        <v/>
      </c>
      <c r="D400" s="3"/>
      <c r="E400" s="10"/>
      <c r="F400" s="11"/>
      <c r="G400" s="12" t="str">
        <f>IF($D400="","",IFERROR(INDEX(従事者登録!$D$8:$D$37,MATCH($D400,従事者登録!$C$8:$C$37,0))&amp;"","※未登録"))</f>
        <v/>
      </c>
      <c r="H400" s="4" t="str">
        <f>IF($D400="","",IFERROR(INDEX(従事者登録!$E$8:$E$37,MATCH($D400,従事者登録!$C$8:$C$37,0)),""))</f>
        <v/>
      </c>
      <c r="I400" s="4" t="str">
        <f t="shared" si="19"/>
        <v/>
      </c>
      <c r="J400" s="13" t="str">
        <f t="shared" si="20"/>
        <v/>
      </c>
    </row>
    <row r="401" spans="1:10" ht="19" customHeight="1">
      <c r="A401" s="8" t="str">
        <f>IF($B401="","",COUNTA($B$13:$B401))</f>
        <v/>
      </c>
      <c r="B401" s="6"/>
      <c r="C401" s="9" t="str">
        <f t="shared" si="18"/>
        <v/>
      </c>
      <c r="D401" s="3"/>
      <c r="E401" s="10"/>
      <c r="F401" s="11"/>
      <c r="G401" s="12" t="str">
        <f>IF($D401="","",IFERROR(INDEX(従事者登録!$D$8:$D$37,MATCH($D401,従事者登録!$C$8:$C$37,0))&amp;"","※未登録"))</f>
        <v/>
      </c>
      <c r="H401" s="4" t="str">
        <f>IF($D401="","",IFERROR(INDEX(従事者登録!$E$8:$E$37,MATCH($D401,従事者登録!$C$8:$C$37,0)),""))</f>
        <v/>
      </c>
      <c r="I401" s="4" t="str">
        <f t="shared" si="19"/>
        <v/>
      </c>
      <c r="J401" s="13" t="str">
        <f t="shared" si="20"/>
        <v/>
      </c>
    </row>
    <row r="402" spans="1:10" ht="19" customHeight="1">
      <c r="A402" s="8" t="str">
        <f>IF($B402="","",COUNTA($B$13:$B402))</f>
        <v/>
      </c>
      <c r="B402" s="6"/>
      <c r="C402" s="9" t="str">
        <f t="shared" si="18"/>
        <v/>
      </c>
      <c r="D402" s="3"/>
      <c r="E402" s="10"/>
      <c r="F402" s="11"/>
      <c r="G402" s="12" t="str">
        <f>IF($D402="","",IFERROR(INDEX(従事者登録!$D$8:$D$37,MATCH($D402,従事者登録!$C$8:$C$37,0))&amp;"","※未登録"))</f>
        <v/>
      </c>
      <c r="H402" s="4" t="str">
        <f>IF($D402="","",IFERROR(INDEX(従事者登録!$E$8:$E$37,MATCH($D402,従事者登録!$C$8:$C$37,0)),""))</f>
        <v/>
      </c>
      <c r="I402" s="4" t="str">
        <f t="shared" si="19"/>
        <v/>
      </c>
      <c r="J402" s="13" t="str">
        <f t="shared" si="20"/>
        <v/>
      </c>
    </row>
    <row r="403" spans="1:10" ht="19" customHeight="1">
      <c r="A403" s="8" t="str">
        <f>IF($B403="","",COUNTA($B$13:$B403))</f>
        <v/>
      </c>
      <c r="B403" s="6"/>
      <c r="C403" s="9" t="str">
        <f t="shared" si="18"/>
        <v/>
      </c>
      <c r="D403" s="3"/>
      <c r="E403" s="10"/>
      <c r="F403" s="11"/>
      <c r="G403" s="12" t="str">
        <f>IF($D403="","",IFERROR(INDEX(従事者登録!$D$8:$D$37,MATCH($D403,従事者登録!$C$8:$C$37,0))&amp;"","※未登録"))</f>
        <v/>
      </c>
      <c r="H403" s="4" t="str">
        <f>IF($D403="","",IFERROR(INDEX(従事者登録!$E$8:$E$37,MATCH($D403,従事者登録!$C$8:$C$37,0)),""))</f>
        <v/>
      </c>
      <c r="I403" s="4" t="str">
        <f t="shared" si="19"/>
        <v/>
      </c>
      <c r="J403" s="13" t="str">
        <f t="shared" si="20"/>
        <v/>
      </c>
    </row>
    <row r="404" spans="1:10" ht="19" customHeight="1">
      <c r="A404" s="8" t="str">
        <f>IF($B404="","",COUNTA($B$13:$B404))</f>
        <v/>
      </c>
      <c r="B404" s="6"/>
      <c r="C404" s="9" t="str">
        <f t="shared" si="18"/>
        <v/>
      </c>
      <c r="D404" s="3"/>
      <c r="E404" s="10"/>
      <c r="F404" s="11"/>
      <c r="G404" s="12" t="str">
        <f>IF($D404="","",IFERROR(INDEX(従事者登録!$D$8:$D$37,MATCH($D404,従事者登録!$C$8:$C$37,0))&amp;"","※未登録"))</f>
        <v/>
      </c>
      <c r="H404" s="4" t="str">
        <f>IF($D404="","",IFERROR(INDEX(従事者登録!$E$8:$E$37,MATCH($D404,従事者登録!$C$8:$C$37,0)),""))</f>
        <v/>
      </c>
      <c r="I404" s="4" t="str">
        <f t="shared" si="19"/>
        <v/>
      </c>
      <c r="J404" s="13" t="str">
        <f t="shared" si="20"/>
        <v/>
      </c>
    </row>
    <row r="405" spans="1:10" ht="19" customHeight="1">
      <c r="A405" s="8" t="str">
        <f>IF($B405="","",COUNTA($B$13:$B405))</f>
        <v/>
      </c>
      <c r="B405" s="6"/>
      <c r="C405" s="9" t="str">
        <f t="shared" si="18"/>
        <v/>
      </c>
      <c r="D405" s="3"/>
      <c r="E405" s="10"/>
      <c r="F405" s="11"/>
      <c r="G405" s="12" t="str">
        <f>IF($D405="","",IFERROR(INDEX(従事者登録!$D$8:$D$37,MATCH($D405,従事者登録!$C$8:$C$37,0))&amp;"","※未登録"))</f>
        <v/>
      </c>
      <c r="H405" s="4" t="str">
        <f>IF($D405="","",IFERROR(INDEX(従事者登録!$E$8:$E$37,MATCH($D405,従事者登録!$C$8:$C$37,0)),""))</f>
        <v/>
      </c>
      <c r="I405" s="4" t="str">
        <f t="shared" si="19"/>
        <v/>
      </c>
      <c r="J405" s="13" t="str">
        <f t="shared" si="20"/>
        <v/>
      </c>
    </row>
    <row r="406" spans="1:10" ht="19" customHeight="1">
      <c r="A406" s="8" t="str">
        <f>IF($B406="","",COUNTA($B$13:$B406))</f>
        <v/>
      </c>
      <c r="B406" s="6"/>
      <c r="C406" s="9" t="str">
        <f t="shared" si="18"/>
        <v/>
      </c>
      <c r="D406" s="3"/>
      <c r="E406" s="10"/>
      <c r="F406" s="11"/>
      <c r="G406" s="12" t="str">
        <f>IF($D406="","",IFERROR(INDEX(従事者登録!$D$8:$D$37,MATCH($D406,従事者登録!$C$8:$C$37,0))&amp;"","※未登録"))</f>
        <v/>
      </c>
      <c r="H406" s="4" t="str">
        <f>IF($D406="","",IFERROR(INDEX(従事者登録!$E$8:$E$37,MATCH($D406,従事者登録!$C$8:$C$37,0)),""))</f>
        <v/>
      </c>
      <c r="I406" s="4" t="str">
        <f t="shared" si="19"/>
        <v/>
      </c>
      <c r="J406" s="13" t="str">
        <f t="shared" si="20"/>
        <v/>
      </c>
    </row>
    <row r="407" spans="1:10" ht="19" customHeight="1">
      <c r="A407" s="8" t="str">
        <f>IF($B407="","",COUNTA($B$13:$B407))</f>
        <v/>
      </c>
      <c r="B407" s="6"/>
      <c r="C407" s="9" t="str">
        <f t="shared" si="18"/>
        <v/>
      </c>
      <c r="D407" s="3"/>
      <c r="E407" s="10"/>
      <c r="F407" s="11"/>
      <c r="G407" s="12" t="str">
        <f>IF($D407="","",IFERROR(INDEX(従事者登録!$D$8:$D$37,MATCH($D407,従事者登録!$C$8:$C$37,0))&amp;"","※未登録"))</f>
        <v/>
      </c>
      <c r="H407" s="4" t="str">
        <f>IF($D407="","",IFERROR(INDEX(従事者登録!$E$8:$E$37,MATCH($D407,従事者登録!$C$8:$C$37,0)),""))</f>
        <v/>
      </c>
      <c r="I407" s="4" t="str">
        <f t="shared" si="19"/>
        <v/>
      </c>
      <c r="J407" s="13" t="str">
        <f t="shared" si="20"/>
        <v/>
      </c>
    </row>
    <row r="408" spans="1:10" ht="19" customHeight="1">
      <c r="A408" s="8" t="str">
        <f>IF($B408="","",COUNTA($B$13:$B408))</f>
        <v/>
      </c>
      <c r="B408" s="6"/>
      <c r="C408" s="9" t="str">
        <f t="shared" si="18"/>
        <v/>
      </c>
      <c r="D408" s="3"/>
      <c r="E408" s="10"/>
      <c r="F408" s="11"/>
      <c r="G408" s="12" t="str">
        <f>IF($D408="","",IFERROR(INDEX(従事者登録!$D$8:$D$37,MATCH($D408,従事者登録!$C$8:$C$37,0))&amp;"","※未登録"))</f>
        <v/>
      </c>
      <c r="H408" s="4" t="str">
        <f>IF($D408="","",IFERROR(INDEX(従事者登録!$E$8:$E$37,MATCH($D408,従事者登録!$C$8:$C$37,0)),""))</f>
        <v/>
      </c>
      <c r="I408" s="4" t="str">
        <f t="shared" si="19"/>
        <v/>
      </c>
      <c r="J408" s="13" t="str">
        <f t="shared" si="20"/>
        <v/>
      </c>
    </row>
    <row r="409" spans="1:10" ht="19" customHeight="1">
      <c r="A409" s="8" t="str">
        <f>IF($B409="","",COUNTA($B$13:$B409))</f>
        <v/>
      </c>
      <c r="B409" s="6"/>
      <c r="C409" s="9" t="str">
        <f t="shared" si="18"/>
        <v/>
      </c>
      <c r="D409" s="3"/>
      <c r="E409" s="10"/>
      <c r="F409" s="11"/>
      <c r="G409" s="12" t="str">
        <f>IF($D409="","",IFERROR(INDEX(従事者登録!$D$8:$D$37,MATCH($D409,従事者登録!$C$8:$C$37,0))&amp;"","※未登録"))</f>
        <v/>
      </c>
      <c r="H409" s="4" t="str">
        <f>IF($D409="","",IFERROR(INDEX(従事者登録!$E$8:$E$37,MATCH($D409,従事者登録!$C$8:$C$37,0)),""))</f>
        <v/>
      </c>
      <c r="I409" s="4" t="str">
        <f t="shared" si="19"/>
        <v/>
      </c>
      <c r="J409" s="13" t="str">
        <f t="shared" si="20"/>
        <v/>
      </c>
    </row>
    <row r="410" spans="1:10" ht="19" customHeight="1">
      <c r="A410" s="8" t="str">
        <f>IF($B410="","",COUNTA($B$13:$B410))</f>
        <v/>
      </c>
      <c r="B410" s="6"/>
      <c r="C410" s="9" t="str">
        <f t="shared" si="18"/>
        <v/>
      </c>
      <c r="D410" s="3"/>
      <c r="E410" s="10"/>
      <c r="F410" s="11"/>
      <c r="G410" s="12" t="str">
        <f>IF($D410="","",IFERROR(INDEX(従事者登録!$D$8:$D$37,MATCH($D410,従事者登録!$C$8:$C$37,0))&amp;"","※未登録"))</f>
        <v/>
      </c>
      <c r="H410" s="4" t="str">
        <f>IF($D410="","",IFERROR(INDEX(従事者登録!$E$8:$E$37,MATCH($D410,従事者登録!$C$8:$C$37,0)),""))</f>
        <v/>
      </c>
      <c r="I410" s="4" t="str">
        <f t="shared" si="19"/>
        <v/>
      </c>
      <c r="J410" s="13" t="str">
        <f t="shared" si="20"/>
        <v/>
      </c>
    </row>
    <row r="411" spans="1:10" ht="19" customHeight="1">
      <c r="A411" s="8" t="str">
        <f>IF($B411="","",COUNTA($B$13:$B411))</f>
        <v/>
      </c>
      <c r="B411" s="6"/>
      <c r="C411" s="9" t="str">
        <f t="shared" si="18"/>
        <v/>
      </c>
      <c r="D411" s="3"/>
      <c r="E411" s="10"/>
      <c r="F411" s="11"/>
      <c r="G411" s="12" t="str">
        <f>IF($D411="","",IFERROR(INDEX(従事者登録!$D$8:$D$37,MATCH($D411,従事者登録!$C$8:$C$37,0))&amp;"","※未登録"))</f>
        <v/>
      </c>
      <c r="H411" s="4" t="str">
        <f>IF($D411="","",IFERROR(INDEX(従事者登録!$E$8:$E$37,MATCH($D411,従事者登録!$C$8:$C$37,0)),""))</f>
        <v/>
      </c>
      <c r="I411" s="4" t="str">
        <f t="shared" si="19"/>
        <v/>
      </c>
      <c r="J411" s="13" t="str">
        <f t="shared" si="20"/>
        <v/>
      </c>
    </row>
    <row r="412" spans="1:10" ht="19" customHeight="1">
      <c r="A412" s="8" t="str">
        <f>IF($B412="","",COUNTA($B$13:$B412))</f>
        <v/>
      </c>
      <c r="B412" s="6"/>
      <c r="C412" s="9" t="str">
        <f t="shared" si="18"/>
        <v/>
      </c>
      <c r="D412" s="3"/>
      <c r="E412" s="10"/>
      <c r="F412" s="11"/>
      <c r="G412" s="12" t="str">
        <f>IF($D412="","",IFERROR(INDEX(従事者登録!$D$8:$D$37,MATCH($D412,従事者登録!$C$8:$C$37,0))&amp;"","※未登録"))</f>
        <v/>
      </c>
      <c r="H412" s="4" t="str">
        <f>IF($D412="","",IFERROR(INDEX(従事者登録!$E$8:$E$37,MATCH($D412,従事者登録!$C$8:$C$37,0)),""))</f>
        <v/>
      </c>
      <c r="I412" s="4" t="str">
        <f t="shared" si="19"/>
        <v/>
      </c>
      <c r="J412" s="13" t="str">
        <f t="shared" si="20"/>
        <v/>
      </c>
    </row>
    <row r="413" spans="1:10" ht="19" customHeight="1">
      <c r="A413" s="8" t="str">
        <f>IF($B413="","",COUNTA($B$13:$B413))</f>
        <v/>
      </c>
      <c r="B413" s="6"/>
      <c r="C413" s="9" t="str">
        <f t="shared" si="18"/>
        <v/>
      </c>
      <c r="D413" s="3"/>
      <c r="E413" s="10"/>
      <c r="F413" s="11"/>
      <c r="G413" s="12" t="str">
        <f>IF($D413="","",IFERROR(INDEX(従事者登録!$D$8:$D$37,MATCH($D413,従事者登録!$C$8:$C$37,0))&amp;"","※未登録"))</f>
        <v/>
      </c>
      <c r="H413" s="4" t="str">
        <f>IF($D413="","",IFERROR(INDEX(従事者登録!$E$8:$E$37,MATCH($D413,従事者登録!$C$8:$C$37,0)),""))</f>
        <v/>
      </c>
      <c r="I413" s="4" t="str">
        <f t="shared" si="19"/>
        <v/>
      </c>
      <c r="J413" s="13" t="str">
        <f t="shared" si="20"/>
        <v/>
      </c>
    </row>
    <row r="414" spans="1:10" ht="19" customHeight="1">
      <c r="A414" s="8" t="str">
        <f>IF($B414="","",COUNTA($B$13:$B414))</f>
        <v/>
      </c>
      <c r="B414" s="6"/>
      <c r="C414" s="9" t="str">
        <f t="shared" si="18"/>
        <v/>
      </c>
      <c r="D414" s="3"/>
      <c r="E414" s="10"/>
      <c r="F414" s="11"/>
      <c r="G414" s="12" t="str">
        <f>IF($D414="","",IFERROR(INDEX(従事者登録!$D$8:$D$37,MATCH($D414,従事者登録!$C$8:$C$37,0))&amp;"","※未登録"))</f>
        <v/>
      </c>
      <c r="H414" s="4" t="str">
        <f>IF($D414="","",IFERROR(INDEX(従事者登録!$E$8:$E$37,MATCH($D414,従事者登録!$C$8:$C$37,0)),""))</f>
        <v/>
      </c>
      <c r="I414" s="4" t="str">
        <f t="shared" si="19"/>
        <v/>
      </c>
      <c r="J414" s="13" t="str">
        <f t="shared" si="20"/>
        <v/>
      </c>
    </row>
    <row r="415" spans="1:10" ht="19" customHeight="1">
      <c r="A415" s="8" t="str">
        <f>IF($B415="","",COUNTA($B$13:$B415))</f>
        <v/>
      </c>
      <c r="B415" s="6"/>
      <c r="C415" s="9" t="str">
        <f t="shared" si="18"/>
        <v/>
      </c>
      <c r="D415" s="3"/>
      <c r="E415" s="10"/>
      <c r="F415" s="11"/>
      <c r="G415" s="12" t="str">
        <f>IF($D415="","",IFERROR(INDEX(従事者登録!$D$8:$D$37,MATCH($D415,従事者登録!$C$8:$C$37,0))&amp;"","※未登録"))</f>
        <v/>
      </c>
      <c r="H415" s="4" t="str">
        <f>IF($D415="","",IFERROR(INDEX(従事者登録!$E$8:$E$37,MATCH($D415,従事者登録!$C$8:$C$37,0)),""))</f>
        <v/>
      </c>
      <c r="I415" s="4" t="str">
        <f t="shared" si="19"/>
        <v/>
      </c>
      <c r="J415" s="13" t="str">
        <f t="shared" si="20"/>
        <v/>
      </c>
    </row>
    <row r="416" spans="1:10" ht="19" customHeight="1">
      <c r="A416" s="8" t="str">
        <f>IF($B416="","",COUNTA($B$13:$B416))</f>
        <v/>
      </c>
      <c r="B416" s="6"/>
      <c r="C416" s="9" t="str">
        <f t="shared" si="18"/>
        <v/>
      </c>
      <c r="D416" s="3"/>
      <c r="E416" s="10"/>
      <c r="F416" s="11"/>
      <c r="G416" s="12" t="str">
        <f>IF($D416="","",IFERROR(INDEX(従事者登録!$D$8:$D$37,MATCH($D416,従事者登録!$C$8:$C$37,0))&amp;"","※未登録"))</f>
        <v/>
      </c>
      <c r="H416" s="4" t="str">
        <f>IF($D416="","",IFERROR(INDEX(従事者登録!$E$8:$E$37,MATCH($D416,従事者登録!$C$8:$C$37,0)),""))</f>
        <v/>
      </c>
      <c r="I416" s="4" t="str">
        <f t="shared" si="19"/>
        <v/>
      </c>
      <c r="J416" s="13" t="str">
        <f t="shared" si="20"/>
        <v/>
      </c>
    </row>
    <row r="417" spans="1:10" ht="19" customHeight="1">
      <c r="A417" s="8" t="str">
        <f>IF($B417="","",COUNTA($B$13:$B417))</f>
        <v/>
      </c>
      <c r="B417" s="6"/>
      <c r="C417" s="9" t="str">
        <f t="shared" si="18"/>
        <v/>
      </c>
      <c r="D417" s="3"/>
      <c r="E417" s="10"/>
      <c r="F417" s="11"/>
      <c r="G417" s="12" t="str">
        <f>IF($D417="","",IFERROR(INDEX(従事者登録!$D$8:$D$37,MATCH($D417,従事者登録!$C$8:$C$37,0))&amp;"","※未登録"))</f>
        <v/>
      </c>
      <c r="H417" s="4" t="str">
        <f>IF($D417="","",IFERROR(INDEX(従事者登録!$E$8:$E$37,MATCH($D417,従事者登録!$C$8:$C$37,0)),""))</f>
        <v/>
      </c>
      <c r="I417" s="4" t="str">
        <f t="shared" si="19"/>
        <v/>
      </c>
      <c r="J417" s="13" t="str">
        <f t="shared" si="20"/>
        <v/>
      </c>
    </row>
    <row r="418" spans="1:10" ht="19" customHeight="1">
      <c r="A418" s="8" t="str">
        <f>IF($B418="","",COUNTA($B$13:$B418))</f>
        <v/>
      </c>
      <c r="B418" s="6"/>
      <c r="C418" s="9" t="str">
        <f t="shared" si="18"/>
        <v/>
      </c>
      <c r="D418" s="3"/>
      <c r="E418" s="10"/>
      <c r="F418" s="11"/>
      <c r="G418" s="12" t="str">
        <f>IF($D418="","",IFERROR(INDEX(従事者登録!$D$8:$D$37,MATCH($D418,従事者登録!$C$8:$C$37,0))&amp;"","※未登録"))</f>
        <v/>
      </c>
      <c r="H418" s="4" t="str">
        <f>IF($D418="","",IFERROR(INDEX(従事者登録!$E$8:$E$37,MATCH($D418,従事者登録!$C$8:$C$37,0)),""))</f>
        <v/>
      </c>
      <c r="I418" s="4" t="str">
        <f t="shared" si="19"/>
        <v/>
      </c>
      <c r="J418" s="13" t="str">
        <f t="shared" si="20"/>
        <v/>
      </c>
    </row>
    <row r="419" spans="1:10" ht="19" customHeight="1">
      <c r="A419" s="8" t="str">
        <f>IF($B419="","",COUNTA($B$13:$B419))</f>
        <v/>
      </c>
      <c r="B419" s="6"/>
      <c r="C419" s="9" t="str">
        <f t="shared" si="18"/>
        <v/>
      </c>
      <c r="D419" s="3"/>
      <c r="E419" s="10"/>
      <c r="F419" s="11"/>
      <c r="G419" s="12" t="str">
        <f>IF($D419="","",IFERROR(INDEX(従事者登録!$D$8:$D$37,MATCH($D419,従事者登録!$C$8:$C$37,0))&amp;"","※未登録"))</f>
        <v/>
      </c>
      <c r="H419" s="4" t="str">
        <f>IF($D419="","",IFERROR(INDEX(従事者登録!$E$8:$E$37,MATCH($D419,従事者登録!$C$8:$C$37,0)),""))</f>
        <v/>
      </c>
      <c r="I419" s="4" t="str">
        <f t="shared" si="19"/>
        <v/>
      </c>
      <c r="J419" s="13" t="str">
        <f t="shared" si="20"/>
        <v/>
      </c>
    </row>
    <row r="420" spans="1:10" ht="19" customHeight="1">
      <c r="A420" s="8" t="str">
        <f>IF($B420="","",COUNTA($B$13:$B420))</f>
        <v/>
      </c>
      <c r="B420" s="6"/>
      <c r="C420" s="9" t="str">
        <f t="shared" si="18"/>
        <v/>
      </c>
      <c r="D420" s="3"/>
      <c r="E420" s="10"/>
      <c r="F420" s="11"/>
      <c r="G420" s="12" t="str">
        <f>IF($D420="","",IFERROR(INDEX(従事者登録!$D$8:$D$37,MATCH($D420,従事者登録!$C$8:$C$37,0))&amp;"","※未登録"))</f>
        <v/>
      </c>
      <c r="H420" s="4" t="str">
        <f>IF($D420="","",IFERROR(INDEX(従事者登録!$E$8:$E$37,MATCH($D420,従事者登録!$C$8:$C$37,0)),""))</f>
        <v/>
      </c>
      <c r="I420" s="4" t="str">
        <f t="shared" si="19"/>
        <v/>
      </c>
      <c r="J420" s="13" t="str">
        <f t="shared" si="20"/>
        <v/>
      </c>
    </row>
    <row r="421" spans="1:10" ht="19" customHeight="1">
      <c r="A421" s="8" t="str">
        <f>IF($B421="","",COUNTA($B$13:$B421))</f>
        <v/>
      </c>
      <c r="B421" s="6"/>
      <c r="C421" s="9" t="str">
        <f t="shared" si="18"/>
        <v/>
      </c>
      <c r="D421" s="3"/>
      <c r="E421" s="10"/>
      <c r="F421" s="11"/>
      <c r="G421" s="12" t="str">
        <f>IF($D421="","",IFERROR(INDEX(従事者登録!$D$8:$D$37,MATCH($D421,従事者登録!$C$8:$C$37,0))&amp;"","※未登録"))</f>
        <v/>
      </c>
      <c r="H421" s="4" t="str">
        <f>IF($D421="","",IFERROR(INDEX(従事者登録!$E$8:$E$37,MATCH($D421,従事者登録!$C$8:$C$37,0)),""))</f>
        <v/>
      </c>
      <c r="I421" s="4" t="str">
        <f t="shared" si="19"/>
        <v/>
      </c>
      <c r="J421" s="13" t="str">
        <f t="shared" si="20"/>
        <v/>
      </c>
    </row>
    <row r="422" spans="1:10" ht="19" customHeight="1">
      <c r="A422" s="8" t="str">
        <f>IF($B422="","",COUNTA($B$13:$B422))</f>
        <v/>
      </c>
      <c r="B422" s="6"/>
      <c r="C422" s="9" t="str">
        <f t="shared" si="18"/>
        <v/>
      </c>
      <c r="D422" s="3"/>
      <c r="E422" s="10"/>
      <c r="F422" s="11"/>
      <c r="G422" s="12" t="str">
        <f>IF($D422="","",IFERROR(INDEX(従事者登録!$D$8:$D$37,MATCH($D422,従事者登録!$C$8:$C$37,0))&amp;"","※未登録"))</f>
        <v/>
      </c>
      <c r="H422" s="4" t="str">
        <f>IF($D422="","",IFERROR(INDEX(従事者登録!$E$8:$E$37,MATCH($D422,従事者登録!$C$8:$C$37,0)),""))</f>
        <v/>
      </c>
      <c r="I422" s="4" t="str">
        <f t="shared" si="19"/>
        <v/>
      </c>
      <c r="J422" s="13" t="str">
        <f t="shared" si="20"/>
        <v/>
      </c>
    </row>
    <row r="423" spans="1:10" ht="19" customHeight="1">
      <c r="A423" s="8" t="str">
        <f>IF($B423="","",COUNTA($B$13:$B423))</f>
        <v/>
      </c>
      <c r="B423" s="6"/>
      <c r="C423" s="9" t="str">
        <f t="shared" si="18"/>
        <v/>
      </c>
      <c r="D423" s="3"/>
      <c r="E423" s="10"/>
      <c r="F423" s="11"/>
      <c r="G423" s="12" t="str">
        <f>IF($D423="","",IFERROR(INDEX(従事者登録!$D$8:$D$37,MATCH($D423,従事者登録!$C$8:$C$37,0))&amp;"","※未登録"))</f>
        <v/>
      </c>
      <c r="H423" s="4" t="str">
        <f>IF($D423="","",IFERROR(INDEX(従事者登録!$E$8:$E$37,MATCH($D423,従事者登録!$C$8:$C$37,0)),""))</f>
        <v/>
      </c>
      <c r="I423" s="4" t="str">
        <f t="shared" si="19"/>
        <v/>
      </c>
      <c r="J423" s="13" t="str">
        <f t="shared" si="20"/>
        <v/>
      </c>
    </row>
    <row r="424" spans="1:10" ht="19" customHeight="1">
      <c r="A424" s="8" t="str">
        <f>IF($B424="","",COUNTA($B$13:$B424))</f>
        <v/>
      </c>
      <c r="B424" s="6"/>
      <c r="C424" s="9" t="str">
        <f t="shared" si="18"/>
        <v/>
      </c>
      <c r="D424" s="3"/>
      <c r="E424" s="10"/>
      <c r="F424" s="11"/>
      <c r="G424" s="12" t="str">
        <f>IF($D424="","",IFERROR(INDEX(従事者登録!$D$8:$D$37,MATCH($D424,従事者登録!$C$8:$C$37,0))&amp;"","※未登録"))</f>
        <v/>
      </c>
      <c r="H424" s="4" t="str">
        <f>IF($D424="","",IFERROR(INDEX(従事者登録!$E$8:$E$37,MATCH($D424,従事者登録!$C$8:$C$37,0)),""))</f>
        <v/>
      </c>
      <c r="I424" s="4" t="str">
        <f t="shared" si="19"/>
        <v/>
      </c>
      <c r="J424" s="13" t="str">
        <f t="shared" si="20"/>
        <v/>
      </c>
    </row>
    <row r="425" spans="1:10" ht="19" customHeight="1">
      <c r="A425" s="8" t="str">
        <f>IF($B425="","",COUNTA($B$13:$B425))</f>
        <v/>
      </c>
      <c r="B425" s="6"/>
      <c r="C425" s="9" t="str">
        <f t="shared" si="18"/>
        <v/>
      </c>
      <c r="D425" s="3"/>
      <c r="E425" s="10"/>
      <c r="F425" s="11"/>
      <c r="G425" s="12" t="str">
        <f>IF($D425="","",IFERROR(INDEX(従事者登録!$D$8:$D$37,MATCH($D425,従事者登録!$C$8:$C$37,0))&amp;"","※未登録"))</f>
        <v/>
      </c>
      <c r="H425" s="4" t="str">
        <f>IF($D425="","",IFERROR(INDEX(従事者登録!$E$8:$E$37,MATCH($D425,従事者登録!$C$8:$C$37,0)),""))</f>
        <v/>
      </c>
      <c r="I425" s="4" t="str">
        <f t="shared" si="19"/>
        <v/>
      </c>
      <c r="J425" s="13" t="str">
        <f t="shared" si="20"/>
        <v/>
      </c>
    </row>
    <row r="426" spans="1:10" ht="19" customHeight="1">
      <c r="A426" s="8" t="str">
        <f>IF($B426="","",COUNTA($B$13:$B426))</f>
        <v/>
      </c>
      <c r="B426" s="6"/>
      <c r="C426" s="9" t="str">
        <f t="shared" si="18"/>
        <v/>
      </c>
      <c r="D426" s="3"/>
      <c r="E426" s="10"/>
      <c r="F426" s="11"/>
      <c r="G426" s="12" t="str">
        <f>IF($D426="","",IFERROR(INDEX(従事者登録!$D$8:$D$37,MATCH($D426,従事者登録!$C$8:$C$37,0))&amp;"","※未登録"))</f>
        <v/>
      </c>
      <c r="H426" s="4" t="str">
        <f>IF($D426="","",IFERROR(INDEX(従事者登録!$E$8:$E$37,MATCH($D426,従事者登録!$C$8:$C$37,0)),""))</f>
        <v/>
      </c>
      <c r="I426" s="4" t="str">
        <f t="shared" si="19"/>
        <v/>
      </c>
      <c r="J426" s="13" t="str">
        <f t="shared" si="20"/>
        <v/>
      </c>
    </row>
    <row r="427" spans="1:10" ht="19" customHeight="1">
      <c r="A427" s="8" t="str">
        <f>IF($B427="","",COUNTA($B$13:$B427))</f>
        <v/>
      </c>
      <c r="B427" s="6"/>
      <c r="C427" s="9" t="str">
        <f t="shared" si="18"/>
        <v/>
      </c>
      <c r="D427" s="3"/>
      <c r="E427" s="10"/>
      <c r="F427" s="11"/>
      <c r="G427" s="12" t="str">
        <f>IF($D427="","",IFERROR(INDEX(従事者登録!$D$8:$D$37,MATCH($D427,従事者登録!$C$8:$C$37,0))&amp;"","※未登録"))</f>
        <v/>
      </c>
      <c r="H427" s="4" t="str">
        <f>IF($D427="","",IFERROR(INDEX(従事者登録!$E$8:$E$37,MATCH($D427,従事者登録!$C$8:$C$37,0)),""))</f>
        <v/>
      </c>
      <c r="I427" s="4" t="str">
        <f t="shared" si="19"/>
        <v/>
      </c>
      <c r="J427" s="13" t="str">
        <f t="shared" si="20"/>
        <v/>
      </c>
    </row>
    <row r="428" spans="1:10" ht="19" customHeight="1">
      <c r="A428" s="8" t="str">
        <f>IF($B428="","",COUNTA($B$13:$B428))</f>
        <v/>
      </c>
      <c r="B428" s="6"/>
      <c r="C428" s="9" t="str">
        <f t="shared" si="18"/>
        <v/>
      </c>
      <c r="D428" s="3"/>
      <c r="E428" s="10"/>
      <c r="F428" s="11"/>
      <c r="G428" s="12" t="str">
        <f>IF($D428="","",IFERROR(INDEX(従事者登録!$D$8:$D$37,MATCH($D428,従事者登録!$C$8:$C$37,0))&amp;"","※未登録"))</f>
        <v/>
      </c>
      <c r="H428" s="4" t="str">
        <f>IF($D428="","",IFERROR(INDEX(従事者登録!$E$8:$E$37,MATCH($D428,従事者登録!$C$8:$C$37,0)),""))</f>
        <v/>
      </c>
      <c r="I428" s="4" t="str">
        <f t="shared" si="19"/>
        <v/>
      </c>
      <c r="J428" s="13" t="str">
        <f t="shared" si="20"/>
        <v/>
      </c>
    </row>
    <row r="429" spans="1:10" ht="19" customHeight="1">
      <c r="A429" s="8" t="str">
        <f>IF($B429="","",COUNTA($B$13:$B429))</f>
        <v/>
      </c>
      <c r="B429" s="6"/>
      <c r="C429" s="9" t="str">
        <f t="shared" si="18"/>
        <v/>
      </c>
      <c r="D429" s="3"/>
      <c r="E429" s="10"/>
      <c r="F429" s="11"/>
      <c r="G429" s="12" t="str">
        <f>IF($D429="","",IFERROR(INDEX(従事者登録!$D$8:$D$37,MATCH($D429,従事者登録!$C$8:$C$37,0))&amp;"","※未登録"))</f>
        <v/>
      </c>
      <c r="H429" s="4" t="str">
        <f>IF($D429="","",IFERROR(INDEX(従事者登録!$E$8:$E$37,MATCH($D429,従事者登録!$C$8:$C$37,0)),""))</f>
        <v/>
      </c>
      <c r="I429" s="4" t="str">
        <f t="shared" si="19"/>
        <v/>
      </c>
      <c r="J429" s="13" t="str">
        <f t="shared" si="20"/>
        <v/>
      </c>
    </row>
    <row r="430" spans="1:10" ht="19" customHeight="1">
      <c r="A430" s="8" t="str">
        <f>IF($B430="","",COUNTA($B$13:$B430))</f>
        <v/>
      </c>
      <c r="B430" s="6"/>
      <c r="C430" s="9" t="str">
        <f t="shared" si="18"/>
        <v/>
      </c>
      <c r="D430" s="3"/>
      <c r="E430" s="10"/>
      <c r="F430" s="11"/>
      <c r="G430" s="12" t="str">
        <f>IF($D430="","",IFERROR(INDEX(従事者登録!$D$8:$D$37,MATCH($D430,従事者登録!$C$8:$C$37,0))&amp;"","※未登録"))</f>
        <v/>
      </c>
      <c r="H430" s="4" t="str">
        <f>IF($D430="","",IFERROR(INDEX(従事者登録!$E$8:$E$37,MATCH($D430,従事者登録!$C$8:$C$37,0)),""))</f>
        <v/>
      </c>
      <c r="I430" s="4" t="str">
        <f t="shared" si="19"/>
        <v/>
      </c>
      <c r="J430" s="13" t="str">
        <f t="shared" si="20"/>
        <v/>
      </c>
    </row>
    <row r="431" spans="1:10" ht="19" customHeight="1">
      <c r="A431" s="8" t="str">
        <f>IF($B431="","",COUNTA($B$13:$B431))</f>
        <v/>
      </c>
      <c r="B431" s="6"/>
      <c r="C431" s="9" t="str">
        <f t="shared" si="18"/>
        <v/>
      </c>
      <c r="D431" s="3"/>
      <c r="E431" s="10"/>
      <c r="F431" s="11"/>
      <c r="G431" s="12" t="str">
        <f>IF($D431="","",IFERROR(INDEX(従事者登録!$D$8:$D$37,MATCH($D431,従事者登録!$C$8:$C$37,0))&amp;"","※未登録"))</f>
        <v/>
      </c>
      <c r="H431" s="4" t="str">
        <f>IF($D431="","",IFERROR(INDEX(従事者登録!$E$8:$E$37,MATCH($D431,従事者登録!$C$8:$C$37,0)),""))</f>
        <v/>
      </c>
      <c r="I431" s="4" t="str">
        <f t="shared" si="19"/>
        <v/>
      </c>
      <c r="J431" s="13" t="str">
        <f t="shared" si="20"/>
        <v/>
      </c>
    </row>
    <row r="432" spans="1:10" ht="19" customHeight="1">
      <c r="A432" s="8" t="str">
        <f>IF($B432="","",COUNTA($B$13:$B432))</f>
        <v/>
      </c>
      <c r="B432" s="6"/>
      <c r="C432" s="9" t="str">
        <f t="shared" si="18"/>
        <v/>
      </c>
      <c r="D432" s="3"/>
      <c r="E432" s="10"/>
      <c r="F432" s="11"/>
      <c r="G432" s="12" t="str">
        <f>IF($D432="","",IFERROR(INDEX(従事者登録!$D$8:$D$37,MATCH($D432,従事者登録!$C$8:$C$37,0))&amp;"","※未登録"))</f>
        <v/>
      </c>
      <c r="H432" s="4" t="str">
        <f>IF($D432="","",IFERROR(INDEX(従事者登録!$E$8:$E$37,MATCH($D432,従事者登録!$C$8:$C$37,0)),""))</f>
        <v/>
      </c>
      <c r="I432" s="4" t="str">
        <f t="shared" si="19"/>
        <v/>
      </c>
      <c r="J432" s="13" t="str">
        <f t="shared" si="20"/>
        <v/>
      </c>
    </row>
    <row r="433" spans="1:10" ht="19" customHeight="1">
      <c r="A433" s="8" t="str">
        <f>IF($B433="","",COUNTA($B$13:$B433))</f>
        <v/>
      </c>
      <c r="B433" s="6"/>
      <c r="C433" s="9" t="str">
        <f t="shared" si="18"/>
        <v/>
      </c>
      <c r="D433" s="3"/>
      <c r="E433" s="10"/>
      <c r="F433" s="11"/>
      <c r="G433" s="12" t="str">
        <f>IF($D433="","",IFERROR(INDEX(従事者登録!$D$8:$D$37,MATCH($D433,従事者登録!$C$8:$C$37,0))&amp;"","※未登録"))</f>
        <v/>
      </c>
      <c r="H433" s="4" t="str">
        <f>IF($D433="","",IFERROR(INDEX(従事者登録!$E$8:$E$37,MATCH($D433,従事者登録!$C$8:$C$37,0)),""))</f>
        <v/>
      </c>
      <c r="I433" s="4" t="str">
        <f t="shared" si="19"/>
        <v/>
      </c>
      <c r="J433" s="13" t="str">
        <f t="shared" si="20"/>
        <v/>
      </c>
    </row>
    <row r="434" spans="1:10" ht="19" customHeight="1">
      <c r="A434" s="8" t="str">
        <f>IF($B434="","",COUNTA($B$13:$B434))</f>
        <v/>
      </c>
      <c r="B434" s="6"/>
      <c r="C434" s="9" t="str">
        <f t="shared" si="18"/>
        <v/>
      </c>
      <c r="D434" s="3"/>
      <c r="E434" s="10"/>
      <c r="F434" s="11"/>
      <c r="G434" s="12" t="str">
        <f>IF($D434="","",IFERROR(INDEX(従事者登録!$D$8:$D$37,MATCH($D434,従事者登録!$C$8:$C$37,0))&amp;"","※未登録"))</f>
        <v/>
      </c>
      <c r="H434" s="4" t="str">
        <f>IF($D434="","",IFERROR(INDEX(従事者登録!$E$8:$E$37,MATCH($D434,従事者登録!$C$8:$C$37,0)),""))</f>
        <v/>
      </c>
      <c r="I434" s="4" t="str">
        <f t="shared" si="19"/>
        <v/>
      </c>
      <c r="J434" s="13" t="str">
        <f t="shared" si="20"/>
        <v/>
      </c>
    </row>
    <row r="435" spans="1:10" ht="19" customHeight="1">
      <c r="A435" s="8" t="str">
        <f>IF($B435="","",COUNTA($B$13:$B435))</f>
        <v/>
      </c>
      <c r="B435" s="6"/>
      <c r="C435" s="9" t="str">
        <f t="shared" si="18"/>
        <v/>
      </c>
      <c r="D435" s="3"/>
      <c r="E435" s="10"/>
      <c r="F435" s="11"/>
      <c r="G435" s="12" t="str">
        <f>IF($D435="","",IFERROR(INDEX(従事者登録!$D$8:$D$37,MATCH($D435,従事者登録!$C$8:$C$37,0))&amp;"","※未登録"))</f>
        <v/>
      </c>
      <c r="H435" s="4" t="str">
        <f>IF($D435="","",IFERROR(INDEX(従事者登録!$E$8:$E$37,MATCH($D435,従事者登録!$C$8:$C$37,0)),""))</f>
        <v/>
      </c>
      <c r="I435" s="4" t="str">
        <f t="shared" si="19"/>
        <v/>
      </c>
      <c r="J435" s="13" t="str">
        <f t="shared" si="20"/>
        <v/>
      </c>
    </row>
    <row r="436" spans="1:10" ht="19" customHeight="1">
      <c r="A436" s="8" t="str">
        <f>IF($B436="","",COUNTA($B$13:$B436))</f>
        <v/>
      </c>
      <c r="B436" s="6"/>
      <c r="C436" s="9" t="str">
        <f t="shared" si="18"/>
        <v/>
      </c>
      <c r="D436" s="3"/>
      <c r="E436" s="10"/>
      <c r="F436" s="11"/>
      <c r="G436" s="12" t="str">
        <f>IF($D436="","",IFERROR(INDEX(従事者登録!$D$8:$D$37,MATCH($D436,従事者登録!$C$8:$C$37,0))&amp;"","※未登録"))</f>
        <v/>
      </c>
      <c r="H436" s="4" t="str">
        <f>IF($D436="","",IFERROR(INDEX(従事者登録!$E$8:$E$37,MATCH($D436,従事者登録!$C$8:$C$37,0)),""))</f>
        <v/>
      </c>
      <c r="I436" s="4" t="str">
        <f t="shared" si="19"/>
        <v/>
      </c>
      <c r="J436" s="13" t="str">
        <f t="shared" si="20"/>
        <v/>
      </c>
    </row>
    <row r="437" spans="1:10" ht="19" customHeight="1">
      <c r="A437" s="8" t="str">
        <f>IF($B437="","",COUNTA($B$13:$B437))</f>
        <v/>
      </c>
      <c r="B437" s="6"/>
      <c r="C437" s="9" t="str">
        <f t="shared" si="18"/>
        <v/>
      </c>
      <c r="D437" s="3"/>
      <c r="E437" s="10"/>
      <c r="F437" s="11"/>
      <c r="G437" s="12" t="str">
        <f>IF($D437="","",IFERROR(INDEX(従事者登録!$D$8:$D$37,MATCH($D437,従事者登録!$C$8:$C$37,0))&amp;"","※未登録"))</f>
        <v/>
      </c>
      <c r="H437" s="4" t="str">
        <f>IF($D437="","",IFERROR(INDEX(従事者登録!$E$8:$E$37,MATCH($D437,従事者登録!$C$8:$C$37,0)),""))</f>
        <v/>
      </c>
      <c r="I437" s="4" t="str">
        <f t="shared" si="19"/>
        <v/>
      </c>
      <c r="J437" s="13" t="str">
        <f t="shared" si="20"/>
        <v/>
      </c>
    </row>
    <row r="438" spans="1:10" ht="19" customHeight="1">
      <c r="A438" s="8" t="str">
        <f>IF($B438="","",COUNTA($B$13:$B438))</f>
        <v/>
      </c>
      <c r="B438" s="6"/>
      <c r="C438" s="9" t="str">
        <f t="shared" si="18"/>
        <v/>
      </c>
      <c r="D438" s="3"/>
      <c r="E438" s="10"/>
      <c r="F438" s="11"/>
      <c r="G438" s="12" t="str">
        <f>IF($D438="","",IFERROR(INDEX(従事者登録!$D$8:$D$37,MATCH($D438,従事者登録!$C$8:$C$37,0))&amp;"","※未登録"))</f>
        <v/>
      </c>
      <c r="H438" s="4" t="str">
        <f>IF($D438="","",IFERROR(INDEX(従事者登録!$E$8:$E$37,MATCH($D438,従事者登録!$C$8:$C$37,0)),""))</f>
        <v/>
      </c>
      <c r="I438" s="4" t="str">
        <f t="shared" si="19"/>
        <v/>
      </c>
      <c r="J438" s="13" t="str">
        <f t="shared" si="20"/>
        <v/>
      </c>
    </row>
    <row r="439" spans="1:10" ht="19" customHeight="1">
      <c r="A439" s="8" t="str">
        <f>IF($B439="","",COUNTA($B$13:$B439))</f>
        <v/>
      </c>
      <c r="B439" s="6"/>
      <c r="C439" s="9" t="str">
        <f t="shared" si="18"/>
        <v/>
      </c>
      <c r="D439" s="3"/>
      <c r="E439" s="10"/>
      <c r="F439" s="11"/>
      <c r="G439" s="12" t="str">
        <f>IF($D439="","",IFERROR(INDEX(従事者登録!$D$8:$D$37,MATCH($D439,従事者登録!$C$8:$C$37,0))&amp;"","※未登録"))</f>
        <v/>
      </c>
      <c r="H439" s="4" t="str">
        <f>IF($D439="","",IFERROR(INDEX(従事者登録!$E$8:$E$37,MATCH($D439,従事者登録!$C$8:$C$37,0)),""))</f>
        <v/>
      </c>
      <c r="I439" s="4" t="str">
        <f t="shared" si="19"/>
        <v/>
      </c>
      <c r="J439" s="13" t="str">
        <f t="shared" si="20"/>
        <v/>
      </c>
    </row>
    <row r="440" spans="1:10" ht="19" customHeight="1">
      <c r="A440" s="8" t="str">
        <f>IF($B440="","",COUNTA($B$13:$B440))</f>
        <v/>
      </c>
      <c r="B440" s="6"/>
      <c r="C440" s="9" t="str">
        <f t="shared" si="18"/>
        <v/>
      </c>
      <c r="D440" s="3"/>
      <c r="E440" s="10"/>
      <c r="F440" s="11"/>
      <c r="G440" s="12" t="str">
        <f>IF($D440="","",IFERROR(INDEX(従事者登録!$D$8:$D$37,MATCH($D440,従事者登録!$C$8:$C$37,0))&amp;"","※未登録"))</f>
        <v/>
      </c>
      <c r="H440" s="4" t="str">
        <f>IF($D440="","",IFERROR(INDEX(従事者登録!$E$8:$E$37,MATCH($D440,従事者登録!$C$8:$C$37,0)),""))</f>
        <v/>
      </c>
      <c r="I440" s="4" t="str">
        <f t="shared" si="19"/>
        <v/>
      </c>
      <c r="J440" s="13" t="str">
        <f t="shared" si="20"/>
        <v/>
      </c>
    </row>
    <row r="441" spans="1:10" ht="19" customHeight="1">
      <c r="A441" s="8" t="str">
        <f>IF($B441="","",COUNTA($B$13:$B441))</f>
        <v/>
      </c>
      <c r="B441" s="6"/>
      <c r="C441" s="9" t="str">
        <f t="shared" si="18"/>
        <v/>
      </c>
      <c r="D441" s="3"/>
      <c r="E441" s="10"/>
      <c r="F441" s="11"/>
      <c r="G441" s="12" t="str">
        <f>IF($D441="","",IFERROR(INDEX(従事者登録!$D$8:$D$37,MATCH($D441,従事者登録!$C$8:$C$37,0))&amp;"","※未登録"))</f>
        <v/>
      </c>
      <c r="H441" s="4" t="str">
        <f>IF($D441="","",IFERROR(INDEX(従事者登録!$E$8:$E$37,MATCH($D441,従事者登録!$C$8:$C$37,0)),""))</f>
        <v/>
      </c>
      <c r="I441" s="4" t="str">
        <f t="shared" si="19"/>
        <v/>
      </c>
      <c r="J441" s="13" t="str">
        <f t="shared" si="20"/>
        <v/>
      </c>
    </row>
    <row r="442" spans="1:10" ht="19" customHeight="1">
      <c r="A442" s="8" t="str">
        <f>IF($B442="","",COUNTA($B$13:$B442))</f>
        <v/>
      </c>
      <c r="B442" s="6"/>
      <c r="C442" s="9" t="str">
        <f t="shared" si="18"/>
        <v/>
      </c>
      <c r="D442" s="3"/>
      <c r="E442" s="10"/>
      <c r="F442" s="11"/>
      <c r="G442" s="12" t="str">
        <f>IF($D442="","",IFERROR(INDEX(従事者登録!$D$8:$D$37,MATCH($D442,従事者登録!$C$8:$C$37,0))&amp;"","※未登録"))</f>
        <v/>
      </c>
      <c r="H442" s="4" t="str">
        <f>IF($D442="","",IFERROR(INDEX(従事者登録!$E$8:$E$37,MATCH($D442,従事者登録!$C$8:$C$37,0)),""))</f>
        <v/>
      </c>
      <c r="I442" s="4" t="str">
        <f t="shared" si="19"/>
        <v/>
      </c>
      <c r="J442" s="13" t="str">
        <f t="shared" si="20"/>
        <v/>
      </c>
    </row>
    <row r="443" spans="1:10" ht="19" customHeight="1">
      <c r="A443" s="8" t="str">
        <f>IF($B443="","",COUNTA($B$13:$B443))</f>
        <v/>
      </c>
      <c r="B443" s="6"/>
      <c r="C443" s="9" t="str">
        <f t="shared" si="18"/>
        <v/>
      </c>
      <c r="D443" s="3"/>
      <c r="E443" s="10"/>
      <c r="F443" s="11"/>
      <c r="G443" s="12" t="str">
        <f>IF($D443="","",IFERROR(INDEX(従事者登録!$D$8:$D$37,MATCH($D443,従事者登録!$C$8:$C$37,0))&amp;"","※未登録"))</f>
        <v/>
      </c>
      <c r="H443" s="4" t="str">
        <f>IF($D443="","",IFERROR(INDEX(従事者登録!$E$8:$E$37,MATCH($D443,従事者登録!$C$8:$C$37,0)),""))</f>
        <v/>
      </c>
      <c r="I443" s="4" t="str">
        <f t="shared" si="19"/>
        <v/>
      </c>
      <c r="J443" s="13" t="str">
        <f t="shared" si="20"/>
        <v/>
      </c>
    </row>
    <row r="444" spans="1:10" ht="19" customHeight="1">
      <c r="A444" s="8" t="str">
        <f>IF($B444="","",COUNTA($B$13:$B444))</f>
        <v/>
      </c>
      <c r="B444" s="6"/>
      <c r="C444" s="9" t="str">
        <f t="shared" si="18"/>
        <v/>
      </c>
      <c r="D444" s="3"/>
      <c r="E444" s="10"/>
      <c r="F444" s="11"/>
      <c r="G444" s="12" t="str">
        <f>IF($D444="","",IFERROR(INDEX(従事者登録!$D$8:$D$37,MATCH($D444,従事者登録!$C$8:$C$37,0))&amp;"","※未登録"))</f>
        <v/>
      </c>
      <c r="H444" s="4" t="str">
        <f>IF($D444="","",IFERROR(INDEX(従事者登録!$E$8:$E$37,MATCH($D444,従事者登録!$C$8:$C$37,0)),""))</f>
        <v/>
      </c>
      <c r="I444" s="4" t="str">
        <f t="shared" si="19"/>
        <v/>
      </c>
      <c r="J444" s="13" t="str">
        <f t="shared" si="20"/>
        <v/>
      </c>
    </row>
    <row r="445" spans="1:10" ht="19" customHeight="1">
      <c r="A445" s="8" t="str">
        <f>IF($B445="","",COUNTA($B$13:$B445))</f>
        <v/>
      </c>
      <c r="B445" s="6"/>
      <c r="C445" s="9" t="str">
        <f t="shared" si="18"/>
        <v/>
      </c>
      <c r="D445" s="3"/>
      <c r="E445" s="10"/>
      <c r="F445" s="11"/>
      <c r="G445" s="12" t="str">
        <f>IF($D445="","",IFERROR(INDEX(従事者登録!$D$8:$D$37,MATCH($D445,従事者登録!$C$8:$C$37,0))&amp;"","※未登録"))</f>
        <v/>
      </c>
      <c r="H445" s="4" t="str">
        <f>IF($D445="","",IFERROR(INDEX(従事者登録!$E$8:$E$37,MATCH($D445,従事者登録!$C$8:$C$37,0)),""))</f>
        <v/>
      </c>
      <c r="I445" s="4" t="str">
        <f t="shared" si="19"/>
        <v/>
      </c>
      <c r="J445" s="13" t="str">
        <f t="shared" si="20"/>
        <v/>
      </c>
    </row>
    <row r="446" spans="1:10" ht="19" customHeight="1">
      <c r="A446" s="8" t="str">
        <f>IF($B446="","",COUNTA($B$13:$B446))</f>
        <v/>
      </c>
      <c r="B446" s="6"/>
      <c r="C446" s="9" t="str">
        <f t="shared" si="18"/>
        <v/>
      </c>
      <c r="D446" s="3"/>
      <c r="E446" s="10"/>
      <c r="F446" s="11"/>
      <c r="G446" s="12" t="str">
        <f>IF($D446="","",IFERROR(INDEX(従事者登録!$D$8:$D$37,MATCH($D446,従事者登録!$C$8:$C$37,0))&amp;"","※未登録"))</f>
        <v/>
      </c>
      <c r="H446" s="4" t="str">
        <f>IF($D446="","",IFERROR(INDEX(従事者登録!$E$8:$E$37,MATCH($D446,従事者登録!$C$8:$C$37,0)),""))</f>
        <v/>
      </c>
      <c r="I446" s="4" t="str">
        <f t="shared" si="19"/>
        <v/>
      </c>
      <c r="J446" s="13" t="str">
        <f t="shared" si="20"/>
        <v/>
      </c>
    </row>
    <row r="447" spans="1:10" ht="19" customHeight="1">
      <c r="A447" s="8" t="str">
        <f>IF($B447="","",COUNTA($B$13:$B447))</f>
        <v/>
      </c>
      <c r="B447" s="6"/>
      <c r="C447" s="9" t="str">
        <f t="shared" si="18"/>
        <v/>
      </c>
      <c r="D447" s="3"/>
      <c r="E447" s="10"/>
      <c r="F447" s="11"/>
      <c r="G447" s="12" t="str">
        <f>IF($D447="","",IFERROR(INDEX(従事者登録!$D$8:$D$37,MATCH($D447,従事者登録!$C$8:$C$37,0))&amp;"","※未登録"))</f>
        <v/>
      </c>
      <c r="H447" s="4" t="str">
        <f>IF($D447="","",IFERROR(INDEX(従事者登録!$E$8:$E$37,MATCH($D447,従事者登録!$C$8:$C$37,0)),""))</f>
        <v/>
      </c>
      <c r="I447" s="4" t="str">
        <f t="shared" si="19"/>
        <v/>
      </c>
      <c r="J447" s="13" t="str">
        <f t="shared" si="20"/>
        <v/>
      </c>
    </row>
    <row r="448" spans="1:10" ht="19" customHeight="1">
      <c r="A448" s="8" t="str">
        <f>IF($B448="","",COUNTA($B$13:$B448))</f>
        <v/>
      </c>
      <c r="B448" s="6"/>
      <c r="C448" s="9" t="str">
        <f t="shared" si="18"/>
        <v/>
      </c>
      <c r="D448" s="3"/>
      <c r="E448" s="10"/>
      <c r="F448" s="11"/>
      <c r="G448" s="12" t="str">
        <f>IF($D448="","",IFERROR(INDEX(従事者登録!$D$8:$D$37,MATCH($D448,従事者登録!$C$8:$C$37,0))&amp;"","※未登録"))</f>
        <v/>
      </c>
      <c r="H448" s="4" t="str">
        <f>IF($D448="","",IFERROR(INDEX(従事者登録!$E$8:$E$37,MATCH($D448,従事者登録!$C$8:$C$37,0)),""))</f>
        <v/>
      </c>
      <c r="I448" s="4" t="str">
        <f t="shared" si="19"/>
        <v/>
      </c>
      <c r="J448" s="13" t="str">
        <f t="shared" si="20"/>
        <v/>
      </c>
    </row>
    <row r="449" spans="1:10" ht="19" customHeight="1">
      <c r="A449" s="8" t="str">
        <f>IF($B449="","",COUNTA($B$13:$B449))</f>
        <v/>
      </c>
      <c r="B449" s="6"/>
      <c r="C449" s="9" t="str">
        <f t="shared" si="18"/>
        <v/>
      </c>
      <c r="D449" s="3"/>
      <c r="E449" s="10"/>
      <c r="F449" s="11"/>
      <c r="G449" s="12" t="str">
        <f>IF($D449="","",IFERROR(INDEX(従事者登録!$D$8:$D$37,MATCH($D449,従事者登録!$C$8:$C$37,0))&amp;"","※未登録"))</f>
        <v/>
      </c>
      <c r="H449" s="4" t="str">
        <f>IF($D449="","",IFERROR(INDEX(従事者登録!$E$8:$E$37,MATCH($D449,従事者登録!$C$8:$C$37,0)),""))</f>
        <v/>
      </c>
      <c r="I449" s="4" t="str">
        <f t="shared" si="19"/>
        <v/>
      </c>
      <c r="J449" s="13" t="str">
        <f t="shared" si="20"/>
        <v/>
      </c>
    </row>
    <row r="450" spans="1:10" ht="19" customHeight="1">
      <c r="A450" s="8" t="str">
        <f>IF($B450="","",COUNTA($B$13:$B450))</f>
        <v/>
      </c>
      <c r="B450" s="6"/>
      <c r="C450" s="9" t="str">
        <f t="shared" si="18"/>
        <v/>
      </c>
      <c r="D450" s="3"/>
      <c r="E450" s="10"/>
      <c r="F450" s="11"/>
      <c r="G450" s="12" t="str">
        <f>IF($D450="","",IFERROR(INDEX(従事者登録!$D$8:$D$37,MATCH($D450,従事者登録!$C$8:$C$37,0))&amp;"","※未登録"))</f>
        <v/>
      </c>
      <c r="H450" s="4" t="str">
        <f>IF($D450="","",IFERROR(INDEX(従事者登録!$E$8:$E$37,MATCH($D450,従事者登録!$C$8:$C$37,0)),""))</f>
        <v/>
      </c>
      <c r="I450" s="4" t="str">
        <f t="shared" si="19"/>
        <v/>
      </c>
      <c r="J450" s="13" t="str">
        <f t="shared" si="20"/>
        <v/>
      </c>
    </row>
    <row r="451" spans="1:10" ht="19" customHeight="1">
      <c r="A451" s="8" t="str">
        <f>IF($B451="","",COUNTA($B$13:$B451))</f>
        <v/>
      </c>
      <c r="B451" s="6"/>
      <c r="C451" s="9" t="str">
        <f t="shared" si="18"/>
        <v/>
      </c>
      <c r="D451" s="3"/>
      <c r="E451" s="10"/>
      <c r="F451" s="11"/>
      <c r="G451" s="12" t="str">
        <f>IF($D451="","",IFERROR(INDEX(従事者登録!$D$8:$D$37,MATCH($D451,従事者登録!$C$8:$C$37,0))&amp;"","※未登録"))</f>
        <v/>
      </c>
      <c r="H451" s="4" t="str">
        <f>IF($D451="","",IFERROR(INDEX(従事者登録!$E$8:$E$37,MATCH($D451,従事者登録!$C$8:$C$37,0)),""))</f>
        <v/>
      </c>
      <c r="I451" s="4" t="str">
        <f t="shared" si="19"/>
        <v/>
      </c>
      <c r="J451" s="13" t="str">
        <f t="shared" si="20"/>
        <v/>
      </c>
    </row>
    <row r="452" spans="1:10" ht="19" customHeight="1">
      <c r="A452" s="8" t="str">
        <f>IF($B452="","",COUNTA($B$13:$B452))</f>
        <v/>
      </c>
      <c r="B452" s="6"/>
      <c r="C452" s="9" t="str">
        <f t="shared" si="18"/>
        <v/>
      </c>
      <c r="D452" s="3"/>
      <c r="E452" s="10"/>
      <c r="F452" s="11"/>
      <c r="G452" s="12" t="str">
        <f>IF($D452="","",IFERROR(INDEX(従事者登録!$D$8:$D$37,MATCH($D452,従事者登録!$C$8:$C$37,0))&amp;"","※未登録"))</f>
        <v/>
      </c>
      <c r="H452" s="4" t="str">
        <f>IF($D452="","",IFERROR(INDEX(従事者登録!$E$8:$E$37,MATCH($D452,従事者登録!$C$8:$C$37,0)),""))</f>
        <v/>
      </c>
      <c r="I452" s="4" t="str">
        <f t="shared" si="19"/>
        <v/>
      </c>
      <c r="J452" s="13" t="str">
        <f t="shared" si="20"/>
        <v/>
      </c>
    </row>
    <row r="453" spans="1:10" ht="19" customHeight="1">
      <c r="A453" s="8" t="str">
        <f>IF($B453="","",COUNTA($B$13:$B453))</f>
        <v/>
      </c>
      <c r="B453" s="6"/>
      <c r="C453" s="9" t="str">
        <f t="shared" si="18"/>
        <v/>
      </c>
      <c r="D453" s="3"/>
      <c r="E453" s="10"/>
      <c r="F453" s="11"/>
      <c r="G453" s="12" t="str">
        <f>IF($D453="","",IFERROR(INDEX(従事者登録!$D$8:$D$37,MATCH($D453,従事者登録!$C$8:$C$37,0))&amp;"","※未登録"))</f>
        <v/>
      </c>
      <c r="H453" s="4" t="str">
        <f>IF($D453="","",IFERROR(INDEX(従事者登録!$E$8:$E$37,MATCH($D453,従事者登録!$C$8:$C$37,0)),""))</f>
        <v/>
      </c>
      <c r="I453" s="4" t="str">
        <f t="shared" si="19"/>
        <v/>
      </c>
      <c r="J453" s="13" t="str">
        <f t="shared" si="20"/>
        <v/>
      </c>
    </row>
    <row r="454" spans="1:10" ht="19" customHeight="1">
      <c r="A454" s="8" t="str">
        <f>IF($B454="","",COUNTA($B$13:$B454))</f>
        <v/>
      </c>
      <c r="B454" s="6"/>
      <c r="C454" s="9" t="str">
        <f t="shared" si="18"/>
        <v/>
      </c>
      <c r="D454" s="3"/>
      <c r="E454" s="10"/>
      <c r="F454" s="11"/>
      <c r="G454" s="12" t="str">
        <f>IF($D454="","",IFERROR(INDEX(従事者登録!$D$8:$D$37,MATCH($D454,従事者登録!$C$8:$C$37,0))&amp;"","※未登録"))</f>
        <v/>
      </c>
      <c r="H454" s="4" t="str">
        <f>IF($D454="","",IFERROR(INDEX(従事者登録!$E$8:$E$37,MATCH($D454,従事者登録!$C$8:$C$37,0)),""))</f>
        <v/>
      </c>
      <c r="I454" s="4" t="str">
        <f t="shared" si="19"/>
        <v/>
      </c>
      <c r="J454" s="13" t="str">
        <f t="shared" si="20"/>
        <v/>
      </c>
    </row>
    <row r="455" spans="1:10" ht="19" customHeight="1">
      <c r="A455" s="8" t="str">
        <f>IF($B455="","",COUNTA($B$13:$B455))</f>
        <v/>
      </c>
      <c r="B455" s="6"/>
      <c r="C455" s="9" t="str">
        <f t="shared" si="18"/>
        <v/>
      </c>
      <c r="D455" s="3"/>
      <c r="E455" s="10"/>
      <c r="F455" s="11"/>
      <c r="G455" s="12" t="str">
        <f>IF($D455="","",IFERROR(INDEX(従事者登録!$D$8:$D$37,MATCH($D455,従事者登録!$C$8:$C$37,0))&amp;"","※未登録"))</f>
        <v/>
      </c>
      <c r="H455" s="4" t="str">
        <f>IF($D455="","",IFERROR(INDEX(従事者登録!$E$8:$E$37,MATCH($D455,従事者登録!$C$8:$C$37,0)),""))</f>
        <v/>
      </c>
      <c r="I455" s="4" t="str">
        <f t="shared" si="19"/>
        <v/>
      </c>
      <c r="J455" s="13" t="str">
        <f t="shared" si="20"/>
        <v/>
      </c>
    </row>
    <row r="456" spans="1:10" ht="19" customHeight="1">
      <c r="A456" s="8" t="str">
        <f>IF($B456="","",COUNTA($B$13:$B456))</f>
        <v/>
      </c>
      <c r="B456" s="6"/>
      <c r="C456" s="9" t="str">
        <f t="shared" si="18"/>
        <v/>
      </c>
      <c r="D456" s="3"/>
      <c r="E456" s="10"/>
      <c r="F456" s="11"/>
      <c r="G456" s="12" t="str">
        <f>IF($D456="","",IFERROR(INDEX(従事者登録!$D$8:$D$37,MATCH($D456,従事者登録!$C$8:$C$37,0))&amp;"","※未登録"))</f>
        <v/>
      </c>
      <c r="H456" s="4" t="str">
        <f>IF($D456="","",IFERROR(INDEX(従事者登録!$E$8:$E$37,MATCH($D456,従事者登録!$C$8:$C$37,0)),""))</f>
        <v/>
      </c>
      <c r="I456" s="4" t="str">
        <f t="shared" si="19"/>
        <v/>
      </c>
      <c r="J456" s="13" t="str">
        <f t="shared" si="20"/>
        <v/>
      </c>
    </row>
    <row r="457" spans="1:10" ht="19" customHeight="1">
      <c r="A457" s="8" t="str">
        <f>IF($B457="","",COUNTA($B$13:$B457))</f>
        <v/>
      </c>
      <c r="B457" s="6"/>
      <c r="C457" s="9" t="str">
        <f t="shared" si="18"/>
        <v/>
      </c>
      <c r="D457" s="3"/>
      <c r="E457" s="10"/>
      <c r="F457" s="11"/>
      <c r="G457" s="12" t="str">
        <f>IF($D457="","",IFERROR(INDEX(従事者登録!$D$8:$D$37,MATCH($D457,従事者登録!$C$8:$C$37,0))&amp;"","※未登録"))</f>
        <v/>
      </c>
      <c r="H457" s="4" t="str">
        <f>IF($D457="","",IFERROR(INDEX(従事者登録!$E$8:$E$37,MATCH($D457,従事者登録!$C$8:$C$37,0)),""))</f>
        <v/>
      </c>
      <c r="I457" s="4" t="str">
        <f t="shared" si="19"/>
        <v/>
      </c>
      <c r="J457" s="13" t="str">
        <f t="shared" si="20"/>
        <v/>
      </c>
    </row>
    <row r="458" spans="1:10" ht="19" customHeight="1">
      <c r="A458" s="8" t="str">
        <f>IF($B458="","",COUNTA($B$13:$B458))</f>
        <v/>
      </c>
      <c r="B458" s="6"/>
      <c r="C458" s="9" t="str">
        <f t="shared" si="18"/>
        <v/>
      </c>
      <c r="D458" s="3"/>
      <c r="E458" s="10"/>
      <c r="F458" s="11"/>
      <c r="G458" s="12" t="str">
        <f>IF($D458="","",IFERROR(INDEX(従事者登録!$D$8:$D$37,MATCH($D458,従事者登録!$C$8:$C$37,0))&amp;"","※未登録"))</f>
        <v/>
      </c>
      <c r="H458" s="4" t="str">
        <f>IF($D458="","",IFERROR(INDEX(従事者登録!$E$8:$E$37,MATCH($D458,従事者登録!$C$8:$C$37,0)),""))</f>
        <v/>
      </c>
      <c r="I458" s="4" t="str">
        <f t="shared" si="19"/>
        <v/>
      </c>
      <c r="J458" s="13" t="str">
        <f t="shared" si="20"/>
        <v/>
      </c>
    </row>
    <row r="459" spans="1:10" ht="19" customHeight="1">
      <c r="A459" s="8" t="str">
        <f>IF($B459="","",COUNTA($B$13:$B459))</f>
        <v/>
      </c>
      <c r="B459" s="6"/>
      <c r="C459" s="9" t="str">
        <f t="shared" si="18"/>
        <v/>
      </c>
      <c r="D459" s="3"/>
      <c r="E459" s="10"/>
      <c r="F459" s="11"/>
      <c r="G459" s="12" t="str">
        <f>IF($D459="","",IFERROR(INDEX(従事者登録!$D$8:$D$37,MATCH($D459,従事者登録!$C$8:$C$37,0))&amp;"","※未登録"))</f>
        <v/>
      </c>
      <c r="H459" s="4" t="str">
        <f>IF($D459="","",IFERROR(INDEX(従事者登録!$E$8:$E$37,MATCH($D459,従事者登録!$C$8:$C$37,0)),""))</f>
        <v/>
      </c>
      <c r="I459" s="4" t="str">
        <f t="shared" si="19"/>
        <v/>
      </c>
      <c r="J459" s="13" t="str">
        <f t="shared" si="20"/>
        <v/>
      </c>
    </row>
    <row r="460" spans="1:10" ht="19" customHeight="1">
      <c r="A460" s="8" t="str">
        <f>IF($B460="","",COUNTA($B$13:$B460))</f>
        <v/>
      </c>
      <c r="B460" s="6"/>
      <c r="C460" s="9" t="str">
        <f t="shared" si="18"/>
        <v/>
      </c>
      <c r="D460" s="3"/>
      <c r="E460" s="10"/>
      <c r="F460" s="11"/>
      <c r="G460" s="12" t="str">
        <f>IF($D460="","",IFERROR(INDEX(従事者登録!$D$8:$D$37,MATCH($D460,従事者登録!$C$8:$C$37,0))&amp;"","※未登録"))</f>
        <v/>
      </c>
      <c r="H460" s="4" t="str">
        <f>IF($D460="","",IFERROR(INDEX(従事者登録!$E$8:$E$37,MATCH($D460,従事者登録!$C$8:$C$37,0)),""))</f>
        <v/>
      </c>
      <c r="I460" s="4" t="str">
        <f t="shared" si="19"/>
        <v/>
      </c>
      <c r="J460" s="13" t="str">
        <f t="shared" si="20"/>
        <v/>
      </c>
    </row>
    <row r="461" spans="1:10" ht="19" customHeight="1">
      <c r="A461" s="8" t="str">
        <f>IF($B461="","",COUNTA($B$13:$B461))</f>
        <v/>
      </c>
      <c r="B461" s="6"/>
      <c r="C461" s="9" t="str">
        <f t="shared" ref="C461:C512" si="21">IF($B461="","",IF(NOT(ISNUMBER($B461)),"？",CHOOSE(WEEKDAY($B461,1),"日","月","火","水","木","金","土")))</f>
        <v/>
      </c>
      <c r="D461" s="3"/>
      <c r="E461" s="10"/>
      <c r="F461" s="11"/>
      <c r="G461" s="12" t="str">
        <f>IF($D461="","",IFERROR(INDEX(従事者登録!$D$8:$D$37,MATCH($D461,従事者登録!$C$8:$C$37,0))&amp;"","※未登録"))</f>
        <v/>
      </c>
      <c r="H461" s="4" t="str">
        <f>IF($D461="","",IFERROR(INDEX(従事者登録!$E$8:$E$37,MATCH($D461,従事者登録!$C$8:$C$37,0)),""))</f>
        <v/>
      </c>
      <c r="I461" s="4" t="str">
        <f t="shared" ref="I461:I512" si="22">IF(OR($E461="",N($H461)=0),"",ROUNDDOWN($E461*$H461,0))</f>
        <v/>
      </c>
      <c r="J461" s="13" t="str">
        <f t="shared" ref="J461:J512" si="23">IF($B461="","",IF(NOT(ISNUMBER($B461)),"日付を日付形式でご記入ください",IF($D461="","氏名を入力してください",IF($G461="※未登録","氏名が従事者登録にありません",IF(NOT(ISNUMBER($H461)),"従事者登録の区分が未選択です",IF($E461="","従事時間を入力してください",IF(OR(NOT(ISNUMBER($E461)),$E461&lt;=0),"従事時間をご確認ください",IF($F461="","業務内容を入力してください",IF(AND($D$8&lt;&gt;"",$B461&lt;$D$8),"事業実施期間より前の日付です",IF(AND($D$9&lt;&gt;"",$B461&gt;$D$9),"事業実施期間より後の日付です",IF(SUMIFS($E$13:$E$512,$B$13:$B$512,$B461,$D$13:$D$512,$D461)&gt;24,"同じ日の合計が24時間を超えています",IF(COUNTIFS($B$13:$B$512,$B461,$D$13:$D$512,$D461,$F$13:$F$512,$F461)&gt;1,"同じ内容の行が重複しています","OK"))))))))))))</f>
        <v/>
      </c>
    </row>
    <row r="462" spans="1:10" ht="19" customHeight="1">
      <c r="A462" s="8" t="str">
        <f>IF($B462="","",COUNTA($B$13:$B462))</f>
        <v/>
      </c>
      <c r="B462" s="6"/>
      <c r="C462" s="9" t="str">
        <f t="shared" si="21"/>
        <v/>
      </c>
      <c r="D462" s="3"/>
      <c r="E462" s="10"/>
      <c r="F462" s="11"/>
      <c r="G462" s="12" t="str">
        <f>IF($D462="","",IFERROR(INDEX(従事者登録!$D$8:$D$37,MATCH($D462,従事者登録!$C$8:$C$37,0))&amp;"","※未登録"))</f>
        <v/>
      </c>
      <c r="H462" s="4" t="str">
        <f>IF($D462="","",IFERROR(INDEX(従事者登録!$E$8:$E$37,MATCH($D462,従事者登録!$C$8:$C$37,0)),""))</f>
        <v/>
      </c>
      <c r="I462" s="4" t="str">
        <f t="shared" si="22"/>
        <v/>
      </c>
      <c r="J462" s="13" t="str">
        <f t="shared" si="23"/>
        <v/>
      </c>
    </row>
    <row r="463" spans="1:10" ht="19" customHeight="1">
      <c r="A463" s="8" t="str">
        <f>IF($B463="","",COUNTA($B$13:$B463))</f>
        <v/>
      </c>
      <c r="B463" s="6"/>
      <c r="C463" s="9" t="str">
        <f t="shared" si="21"/>
        <v/>
      </c>
      <c r="D463" s="3"/>
      <c r="E463" s="10"/>
      <c r="F463" s="11"/>
      <c r="G463" s="12" t="str">
        <f>IF($D463="","",IFERROR(INDEX(従事者登録!$D$8:$D$37,MATCH($D463,従事者登録!$C$8:$C$37,0))&amp;"","※未登録"))</f>
        <v/>
      </c>
      <c r="H463" s="4" t="str">
        <f>IF($D463="","",IFERROR(INDEX(従事者登録!$E$8:$E$37,MATCH($D463,従事者登録!$C$8:$C$37,0)),""))</f>
        <v/>
      </c>
      <c r="I463" s="4" t="str">
        <f t="shared" si="22"/>
        <v/>
      </c>
      <c r="J463" s="13" t="str">
        <f t="shared" si="23"/>
        <v/>
      </c>
    </row>
    <row r="464" spans="1:10" ht="19" customHeight="1">
      <c r="A464" s="8" t="str">
        <f>IF($B464="","",COUNTA($B$13:$B464))</f>
        <v/>
      </c>
      <c r="B464" s="6"/>
      <c r="C464" s="9" t="str">
        <f t="shared" si="21"/>
        <v/>
      </c>
      <c r="D464" s="3"/>
      <c r="E464" s="10"/>
      <c r="F464" s="11"/>
      <c r="G464" s="12" t="str">
        <f>IF($D464="","",IFERROR(INDEX(従事者登録!$D$8:$D$37,MATCH($D464,従事者登録!$C$8:$C$37,0))&amp;"","※未登録"))</f>
        <v/>
      </c>
      <c r="H464" s="4" t="str">
        <f>IF($D464="","",IFERROR(INDEX(従事者登録!$E$8:$E$37,MATCH($D464,従事者登録!$C$8:$C$37,0)),""))</f>
        <v/>
      </c>
      <c r="I464" s="4" t="str">
        <f t="shared" si="22"/>
        <v/>
      </c>
      <c r="J464" s="13" t="str">
        <f t="shared" si="23"/>
        <v/>
      </c>
    </row>
    <row r="465" spans="1:10" ht="19" customHeight="1">
      <c r="A465" s="8" t="str">
        <f>IF($B465="","",COUNTA($B$13:$B465))</f>
        <v/>
      </c>
      <c r="B465" s="6"/>
      <c r="C465" s="9" t="str">
        <f t="shared" si="21"/>
        <v/>
      </c>
      <c r="D465" s="3"/>
      <c r="E465" s="10"/>
      <c r="F465" s="11"/>
      <c r="G465" s="12" t="str">
        <f>IF($D465="","",IFERROR(INDEX(従事者登録!$D$8:$D$37,MATCH($D465,従事者登録!$C$8:$C$37,0))&amp;"","※未登録"))</f>
        <v/>
      </c>
      <c r="H465" s="4" t="str">
        <f>IF($D465="","",IFERROR(INDEX(従事者登録!$E$8:$E$37,MATCH($D465,従事者登録!$C$8:$C$37,0)),""))</f>
        <v/>
      </c>
      <c r="I465" s="4" t="str">
        <f t="shared" si="22"/>
        <v/>
      </c>
      <c r="J465" s="13" t="str">
        <f t="shared" si="23"/>
        <v/>
      </c>
    </row>
    <row r="466" spans="1:10" ht="19" customHeight="1">
      <c r="A466" s="8" t="str">
        <f>IF($B466="","",COUNTA($B$13:$B466))</f>
        <v/>
      </c>
      <c r="B466" s="6"/>
      <c r="C466" s="9" t="str">
        <f t="shared" si="21"/>
        <v/>
      </c>
      <c r="D466" s="3"/>
      <c r="E466" s="10"/>
      <c r="F466" s="11"/>
      <c r="G466" s="12" t="str">
        <f>IF($D466="","",IFERROR(INDEX(従事者登録!$D$8:$D$37,MATCH($D466,従事者登録!$C$8:$C$37,0))&amp;"","※未登録"))</f>
        <v/>
      </c>
      <c r="H466" s="4" t="str">
        <f>IF($D466="","",IFERROR(INDEX(従事者登録!$E$8:$E$37,MATCH($D466,従事者登録!$C$8:$C$37,0)),""))</f>
        <v/>
      </c>
      <c r="I466" s="4" t="str">
        <f t="shared" si="22"/>
        <v/>
      </c>
      <c r="J466" s="13" t="str">
        <f t="shared" si="23"/>
        <v/>
      </c>
    </row>
    <row r="467" spans="1:10" ht="19" customHeight="1">
      <c r="A467" s="8" t="str">
        <f>IF($B467="","",COUNTA($B$13:$B467))</f>
        <v/>
      </c>
      <c r="B467" s="6"/>
      <c r="C467" s="9" t="str">
        <f t="shared" si="21"/>
        <v/>
      </c>
      <c r="D467" s="3"/>
      <c r="E467" s="10"/>
      <c r="F467" s="11"/>
      <c r="G467" s="12" t="str">
        <f>IF($D467="","",IFERROR(INDEX(従事者登録!$D$8:$D$37,MATCH($D467,従事者登録!$C$8:$C$37,0))&amp;"","※未登録"))</f>
        <v/>
      </c>
      <c r="H467" s="4" t="str">
        <f>IF($D467="","",IFERROR(INDEX(従事者登録!$E$8:$E$37,MATCH($D467,従事者登録!$C$8:$C$37,0)),""))</f>
        <v/>
      </c>
      <c r="I467" s="4" t="str">
        <f t="shared" si="22"/>
        <v/>
      </c>
      <c r="J467" s="13" t="str">
        <f t="shared" si="23"/>
        <v/>
      </c>
    </row>
    <row r="468" spans="1:10" ht="19" customHeight="1">
      <c r="A468" s="8" t="str">
        <f>IF($B468="","",COUNTA($B$13:$B468))</f>
        <v/>
      </c>
      <c r="B468" s="6"/>
      <c r="C468" s="9" t="str">
        <f t="shared" si="21"/>
        <v/>
      </c>
      <c r="D468" s="3"/>
      <c r="E468" s="10"/>
      <c r="F468" s="11"/>
      <c r="G468" s="12" t="str">
        <f>IF($D468="","",IFERROR(INDEX(従事者登録!$D$8:$D$37,MATCH($D468,従事者登録!$C$8:$C$37,0))&amp;"","※未登録"))</f>
        <v/>
      </c>
      <c r="H468" s="4" t="str">
        <f>IF($D468="","",IFERROR(INDEX(従事者登録!$E$8:$E$37,MATCH($D468,従事者登録!$C$8:$C$37,0)),""))</f>
        <v/>
      </c>
      <c r="I468" s="4" t="str">
        <f t="shared" si="22"/>
        <v/>
      </c>
      <c r="J468" s="13" t="str">
        <f t="shared" si="23"/>
        <v/>
      </c>
    </row>
    <row r="469" spans="1:10" ht="19" customHeight="1">
      <c r="A469" s="8" t="str">
        <f>IF($B469="","",COUNTA($B$13:$B469))</f>
        <v/>
      </c>
      <c r="B469" s="6"/>
      <c r="C469" s="9" t="str">
        <f t="shared" si="21"/>
        <v/>
      </c>
      <c r="D469" s="3"/>
      <c r="E469" s="10"/>
      <c r="F469" s="11"/>
      <c r="G469" s="12" t="str">
        <f>IF($D469="","",IFERROR(INDEX(従事者登録!$D$8:$D$37,MATCH($D469,従事者登録!$C$8:$C$37,0))&amp;"","※未登録"))</f>
        <v/>
      </c>
      <c r="H469" s="4" t="str">
        <f>IF($D469="","",IFERROR(INDEX(従事者登録!$E$8:$E$37,MATCH($D469,従事者登録!$C$8:$C$37,0)),""))</f>
        <v/>
      </c>
      <c r="I469" s="4" t="str">
        <f t="shared" si="22"/>
        <v/>
      </c>
      <c r="J469" s="13" t="str">
        <f t="shared" si="23"/>
        <v/>
      </c>
    </row>
    <row r="470" spans="1:10" ht="19" customHeight="1">
      <c r="A470" s="8" t="str">
        <f>IF($B470="","",COUNTA($B$13:$B470))</f>
        <v/>
      </c>
      <c r="B470" s="6"/>
      <c r="C470" s="9" t="str">
        <f t="shared" si="21"/>
        <v/>
      </c>
      <c r="D470" s="3"/>
      <c r="E470" s="10"/>
      <c r="F470" s="11"/>
      <c r="G470" s="12" t="str">
        <f>IF($D470="","",IFERROR(INDEX(従事者登録!$D$8:$D$37,MATCH($D470,従事者登録!$C$8:$C$37,0))&amp;"","※未登録"))</f>
        <v/>
      </c>
      <c r="H470" s="4" t="str">
        <f>IF($D470="","",IFERROR(INDEX(従事者登録!$E$8:$E$37,MATCH($D470,従事者登録!$C$8:$C$37,0)),""))</f>
        <v/>
      </c>
      <c r="I470" s="4" t="str">
        <f t="shared" si="22"/>
        <v/>
      </c>
      <c r="J470" s="13" t="str">
        <f t="shared" si="23"/>
        <v/>
      </c>
    </row>
    <row r="471" spans="1:10" ht="19" customHeight="1">
      <c r="A471" s="8" t="str">
        <f>IF($B471="","",COUNTA($B$13:$B471))</f>
        <v/>
      </c>
      <c r="B471" s="6"/>
      <c r="C471" s="9" t="str">
        <f t="shared" si="21"/>
        <v/>
      </c>
      <c r="D471" s="3"/>
      <c r="E471" s="10"/>
      <c r="F471" s="11"/>
      <c r="G471" s="12" t="str">
        <f>IF($D471="","",IFERROR(INDEX(従事者登録!$D$8:$D$37,MATCH($D471,従事者登録!$C$8:$C$37,0))&amp;"","※未登録"))</f>
        <v/>
      </c>
      <c r="H471" s="4" t="str">
        <f>IF($D471="","",IFERROR(INDEX(従事者登録!$E$8:$E$37,MATCH($D471,従事者登録!$C$8:$C$37,0)),""))</f>
        <v/>
      </c>
      <c r="I471" s="4" t="str">
        <f t="shared" si="22"/>
        <v/>
      </c>
      <c r="J471" s="13" t="str">
        <f t="shared" si="23"/>
        <v/>
      </c>
    </row>
    <row r="472" spans="1:10" ht="19" customHeight="1">
      <c r="A472" s="8" t="str">
        <f>IF($B472="","",COUNTA($B$13:$B472))</f>
        <v/>
      </c>
      <c r="B472" s="6"/>
      <c r="C472" s="9" t="str">
        <f t="shared" si="21"/>
        <v/>
      </c>
      <c r="D472" s="3"/>
      <c r="E472" s="10"/>
      <c r="F472" s="11"/>
      <c r="G472" s="12" t="str">
        <f>IF($D472="","",IFERROR(INDEX(従事者登録!$D$8:$D$37,MATCH($D472,従事者登録!$C$8:$C$37,0))&amp;"","※未登録"))</f>
        <v/>
      </c>
      <c r="H472" s="4" t="str">
        <f>IF($D472="","",IFERROR(INDEX(従事者登録!$E$8:$E$37,MATCH($D472,従事者登録!$C$8:$C$37,0)),""))</f>
        <v/>
      </c>
      <c r="I472" s="4" t="str">
        <f t="shared" si="22"/>
        <v/>
      </c>
      <c r="J472" s="13" t="str">
        <f t="shared" si="23"/>
        <v/>
      </c>
    </row>
    <row r="473" spans="1:10" ht="19" customHeight="1">
      <c r="A473" s="8" t="str">
        <f>IF($B473="","",COUNTA($B$13:$B473))</f>
        <v/>
      </c>
      <c r="B473" s="6"/>
      <c r="C473" s="9" t="str">
        <f t="shared" si="21"/>
        <v/>
      </c>
      <c r="D473" s="3"/>
      <c r="E473" s="10"/>
      <c r="F473" s="11"/>
      <c r="G473" s="12" t="str">
        <f>IF($D473="","",IFERROR(INDEX(従事者登録!$D$8:$D$37,MATCH($D473,従事者登録!$C$8:$C$37,0))&amp;"","※未登録"))</f>
        <v/>
      </c>
      <c r="H473" s="4" t="str">
        <f>IF($D473="","",IFERROR(INDEX(従事者登録!$E$8:$E$37,MATCH($D473,従事者登録!$C$8:$C$37,0)),""))</f>
        <v/>
      </c>
      <c r="I473" s="4" t="str">
        <f t="shared" si="22"/>
        <v/>
      </c>
      <c r="J473" s="13" t="str">
        <f t="shared" si="23"/>
        <v/>
      </c>
    </row>
    <row r="474" spans="1:10" ht="19" customHeight="1">
      <c r="A474" s="8" t="str">
        <f>IF($B474="","",COUNTA($B$13:$B474))</f>
        <v/>
      </c>
      <c r="B474" s="6"/>
      <c r="C474" s="9" t="str">
        <f t="shared" si="21"/>
        <v/>
      </c>
      <c r="D474" s="3"/>
      <c r="E474" s="10"/>
      <c r="F474" s="11"/>
      <c r="G474" s="12" t="str">
        <f>IF($D474="","",IFERROR(INDEX(従事者登録!$D$8:$D$37,MATCH($D474,従事者登録!$C$8:$C$37,0))&amp;"","※未登録"))</f>
        <v/>
      </c>
      <c r="H474" s="4" t="str">
        <f>IF($D474="","",IFERROR(INDEX(従事者登録!$E$8:$E$37,MATCH($D474,従事者登録!$C$8:$C$37,0)),""))</f>
        <v/>
      </c>
      <c r="I474" s="4" t="str">
        <f t="shared" si="22"/>
        <v/>
      </c>
      <c r="J474" s="13" t="str">
        <f t="shared" si="23"/>
        <v/>
      </c>
    </row>
    <row r="475" spans="1:10" ht="19" customHeight="1">
      <c r="A475" s="8" t="str">
        <f>IF($B475="","",COUNTA($B$13:$B475))</f>
        <v/>
      </c>
      <c r="B475" s="6"/>
      <c r="C475" s="9" t="str">
        <f t="shared" si="21"/>
        <v/>
      </c>
      <c r="D475" s="3"/>
      <c r="E475" s="10"/>
      <c r="F475" s="11"/>
      <c r="G475" s="12" t="str">
        <f>IF($D475="","",IFERROR(INDEX(従事者登録!$D$8:$D$37,MATCH($D475,従事者登録!$C$8:$C$37,0))&amp;"","※未登録"))</f>
        <v/>
      </c>
      <c r="H475" s="4" t="str">
        <f>IF($D475="","",IFERROR(INDEX(従事者登録!$E$8:$E$37,MATCH($D475,従事者登録!$C$8:$C$37,0)),""))</f>
        <v/>
      </c>
      <c r="I475" s="4" t="str">
        <f t="shared" si="22"/>
        <v/>
      </c>
      <c r="J475" s="13" t="str">
        <f t="shared" si="23"/>
        <v/>
      </c>
    </row>
    <row r="476" spans="1:10" ht="19" customHeight="1">
      <c r="A476" s="8" t="str">
        <f>IF($B476="","",COUNTA($B$13:$B476))</f>
        <v/>
      </c>
      <c r="B476" s="6"/>
      <c r="C476" s="9" t="str">
        <f t="shared" si="21"/>
        <v/>
      </c>
      <c r="D476" s="3"/>
      <c r="E476" s="10"/>
      <c r="F476" s="11"/>
      <c r="G476" s="12" t="str">
        <f>IF($D476="","",IFERROR(INDEX(従事者登録!$D$8:$D$37,MATCH($D476,従事者登録!$C$8:$C$37,0))&amp;"","※未登録"))</f>
        <v/>
      </c>
      <c r="H476" s="4" t="str">
        <f>IF($D476="","",IFERROR(INDEX(従事者登録!$E$8:$E$37,MATCH($D476,従事者登録!$C$8:$C$37,0)),""))</f>
        <v/>
      </c>
      <c r="I476" s="4" t="str">
        <f t="shared" si="22"/>
        <v/>
      </c>
      <c r="J476" s="13" t="str">
        <f t="shared" si="23"/>
        <v/>
      </c>
    </row>
    <row r="477" spans="1:10" ht="19" customHeight="1">
      <c r="A477" s="8" t="str">
        <f>IF($B477="","",COUNTA($B$13:$B477))</f>
        <v/>
      </c>
      <c r="B477" s="6"/>
      <c r="C477" s="9" t="str">
        <f t="shared" si="21"/>
        <v/>
      </c>
      <c r="D477" s="3"/>
      <c r="E477" s="10"/>
      <c r="F477" s="11"/>
      <c r="G477" s="12" t="str">
        <f>IF($D477="","",IFERROR(INDEX(従事者登録!$D$8:$D$37,MATCH($D477,従事者登録!$C$8:$C$37,0))&amp;"","※未登録"))</f>
        <v/>
      </c>
      <c r="H477" s="4" t="str">
        <f>IF($D477="","",IFERROR(INDEX(従事者登録!$E$8:$E$37,MATCH($D477,従事者登録!$C$8:$C$37,0)),""))</f>
        <v/>
      </c>
      <c r="I477" s="4" t="str">
        <f t="shared" si="22"/>
        <v/>
      </c>
      <c r="J477" s="13" t="str">
        <f t="shared" si="23"/>
        <v/>
      </c>
    </row>
    <row r="478" spans="1:10" ht="19" customHeight="1">
      <c r="A478" s="8" t="str">
        <f>IF($B478="","",COUNTA($B$13:$B478))</f>
        <v/>
      </c>
      <c r="B478" s="6"/>
      <c r="C478" s="9" t="str">
        <f t="shared" si="21"/>
        <v/>
      </c>
      <c r="D478" s="3"/>
      <c r="E478" s="10"/>
      <c r="F478" s="11"/>
      <c r="G478" s="12" t="str">
        <f>IF($D478="","",IFERROR(INDEX(従事者登録!$D$8:$D$37,MATCH($D478,従事者登録!$C$8:$C$37,0))&amp;"","※未登録"))</f>
        <v/>
      </c>
      <c r="H478" s="4" t="str">
        <f>IF($D478="","",IFERROR(INDEX(従事者登録!$E$8:$E$37,MATCH($D478,従事者登録!$C$8:$C$37,0)),""))</f>
        <v/>
      </c>
      <c r="I478" s="4" t="str">
        <f t="shared" si="22"/>
        <v/>
      </c>
      <c r="J478" s="13" t="str">
        <f t="shared" si="23"/>
        <v/>
      </c>
    </row>
    <row r="479" spans="1:10" ht="19" customHeight="1">
      <c r="A479" s="8" t="str">
        <f>IF($B479="","",COUNTA($B$13:$B479))</f>
        <v/>
      </c>
      <c r="B479" s="6"/>
      <c r="C479" s="9" t="str">
        <f t="shared" si="21"/>
        <v/>
      </c>
      <c r="D479" s="3"/>
      <c r="E479" s="10"/>
      <c r="F479" s="11"/>
      <c r="G479" s="12" t="str">
        <f>IF($D479="","",IFERROR(INDEX(従事者登録!$D$8:$D$37,MATCH($D479,従事者登録!$C$8:$C$37,0))&amp;"","※未登録"))</f>
        <v/>
      </c>
      <c r="H479" s="4" t="str">
        <f>IF($D479="","",IFERROR(INDEX(従事者登録!$E$8:$E$37,MATCH($D479,従事者登録!$C$8:$C$37,0)),""))</f>
        <v/>
      </c>
      <c r="I479" s="4" t="str">
        <f t="shared" si="22"/>
        <v/>
      </c>
      <c r="J479" s="13" t="str">
        <f t="shared" si="23"/>
        <v/>
      </c>
    </row>
    <row r="480" spans="1:10" ht="19" customHeight="1">
      <c r="A480" s="8" t="str">
        <f>IF($B480="","",COUNTA($B$13:$B480))</f>
        <v/>
      </c>
      <c r="B480" s="6"/>
      <c r="C480" s="9" t="str">
        <f t="shared" si="21"/>
        <v/>
      </c>
      <c r="D480" s="3"/>
      <c r="E480" s="10"/>
      <c r="F480" s="11"/>
      <c r="G480" s="12" t="str">
        <f>IF($D480="","",IFERROR(INDEX(従事者登録!$D$8:$D$37,MATCH($D480,従事者登録!$C$8:$C$37,0))&amp;"","※未登録"))</f>
        <v/>
      </c>
      <c r="H480" s="4" t="str">
        <f>IF($D480="","",IFERROR(INDEX(従事者登録!$E$8:$E$37,MATCH($D480,従事者登録!$C$8:$C$37,0)),""))</f>
        <v/>
      </c>
      <c r="I480" s="4" t="str">
        <f t="shared" si="22"/>
        <v/>
      </c>
      <c r="J480" s="13" t="str">
        <f t="shared" si="23"/>
        <v/>
      </c>
    </row>
    <row r="481" spans="1:10" ht="19" customHeight="1">
      <c r="A481" s="8" t="str">
        <f>IF($B481="","",COUNTA($B$13:$B481))</f>
        <v/>
      </c>
      <c r="B481" s="6"/>
      <c r="C481" s="9" t="str">
        <f t="shared" si="21"/>
        <v/>
      </c>
      <c r="D481" s="3"/>
      <c r="E481" s="10"/>
      <c r="F481" s="11"/>
      <c r="G481" s="12" t="str">
        <f>IF($D481="","",IFERROR(INDEX(従事者登録!$D$8:$D$37,MATCH($D481,従事者登録!$C$8:$C$37,0))&amp;"","※未登録"))</f>
        <v/>
      </c>
      <c r="H481" s="4" t="str">
        <f>IF($D481="","",IFERROR(INDEX(従事者登録!$E$8:$E$37,MATCH($D481,従事者登録!$C$8:$C$37,0)),""))</f>
        <v/>
      </c>
      <c r="I481" s="4" t="str">
        <f t="shared" si="22"/>
        <v/>
      </c>
      <c r="J481" s="13" t="str">
        <f t="shared" si="23"/>
        <v/>
      </c>
    </row>
    <row r="482" spans="1:10" ht="19" customHeight="1">
      <c r="A482" s="8" t="str">
        <f>IF($B482="","",COUNTA($B$13:$B482))</f>
        <v/>
      </c>
      <c r="B482" s="6"/>
      <c r="C482" s="9" t="str">
        <f t="shared" si="21"/>
        <v/>
      </c>
      <c r="D482" s="3"/>
      <c r="E482" s="10"/>
      <c r="F482" s="11"/>
      <c r="G482" s="12" t="str">
        <f>IF($D482="","",IFERROR(INDEX(従事者登録!$D$8:$D$37,MATCH($D482,従事者登録!$C$8:$C$37,0))&amp;"","※未登録"))</f>
        <v/>
      </c>
      <c r="H482" s="4" t="str">
        <f>IF($D482="","",IFERROR(INDEX(従事者登録!$E$8:$E$37,MATCH($D482,従事者登録!$C$8:$C$37,0)),""))</f>
        <v/>
      </c>
      <c r="I482" s="4" t="str">
        <f t="shared" si="22"/>
        <v/>
      </c>
      <c r="J482" s="13" t="str">
        <f t="shared" si="23"/>
        <v/>
      </c>
    </row>
    <row r="483" spans="1:10" ht="19" customHeight="1">
      <c r="A483" s="8" t="str">
        <f>IF($B483="","",COUNTA($B$13:$B483))</f>
        <v/>
      </c>
      <c r="B483" s="6"/>
      <c r="C483" s="9" t="str">
        <f t="shared" si="21"/>
        <v/>
      </c>
      <c r="D483" s="3"/>
      <c r="E483" s="10"/>
      <c r="F483" s="11"/>
      <c r="G483" s="12" t="str">
        <f>IF($D483="","",IFERROR(INDEX(従事者登録!$D$8:$D$37,MATCH($D483,従事者登録!$C$8:$C$37,0))&amp;"","※未登録"))</f>
        <v/>
      </c>
      <c r="H483" s="4" t="str">
        <f>IF($D483="","",IFERROR(INDEX(従事者登録!$E$8:$E$37,MATCH($D483,従事者登録!$C$8:$C$37,0)),""))</f>
        <v/>
      </c>
      <c r="I483" s="4" t="str">
        <f t="shared" si="22"/>
        <v/>
      </c>
      <c r="J483" s="13" t="str">
        <f t="shared" si="23"/>
        <v/>
      </c>
    </row>
    <row r="484" spans="1:10" ht="19" customHeight="1">
      <c r="A484" s="8" t="str">
        <f>IF($B484="","",COUNTA($B$13:$B484))</f>
        <v/>
      </c>
      <c r="B484" s="6"/>
      <c r="C484" s="9" t="str">
        <f t="shared" si="21"/>
        <v/>
      </c>
      <c r="D484" s="3"/>
      <c r="E484" s="10"/>
      <c r="F484" s="11"/>
      <c r="G484" s="12" t="str">
        <f>IF($D484="","",IFERROR(INDEX(従事者登録!$D$8:$D$37,MATCH($D484,従事者登録!$C$8:$C$37,0))&amp;"","※未登録"))</f>
        <v/>
      </c>
      <c r="H484" s="4" t="str">
        <f>IF($D484="","",IFERROR(INDEX(従事者登録!$E$8:$E$37,MATCH($D484,従事者登録!$C$8:$C$37,0)),""))</f>
        <v/>
      </c>
      <c r="I484" s="4" t="str">
        <f t="shared" si="22"/>
        <v/>
      </c>
      <c r="J484" s="13" t="str">
        <f t="shared" si="23"/>
        <v/>
      </c>
    </row>
    <row r="485" spans="1:10" ht="19" customHeight="1">
      <c r="A485" s="8" t="str">
        <f>IF($B485="","",COUNTA($B$13:$B485))</f>
        <v/>
      </c>
      <c r="B485" s="6"/>
      <c r="C485" s="9" t="str">
        <f t="shared" si="21"/>
        <v/>
      </c>
      <c r="D485" s="3"/>
      <c r="E485" s="10"/>
      <c r="F485" s="11"/>
      <c r="G485" s="12" t="str">
        <f>IF($D485="","",IFERROR(INDEX(従事者登録!$D$8:$D$37,MATCH($D485,従事者登録!$C$8:$C$37,0))&amp;"","※未登録"))</f>
        <v/>
      </c>
      <c r="H485" s="4" t="str">
        <f>IF($D485="","",IFERROR(INDEX(従事者登録!$E$8:$E$37,MATCH($D485,従事者登録!$C$8:$C$37,0)),""))</f>
        <v/>
      </c>
      <c r="I485" s="4" t="str">
        <f t="shared" si="22"/>
        <v/>
      </c>
      <c r="J485" s="13" t="str">
        <f t="shared" si="23"/>
        <v/>
      </c>
    </row>
    <row r="486" spans="1:10" ht="19" customHeight="1">
      <c r="A486" s="8" t="str">
        <f>IF($B486="","",COUNTA($B$13:$B486))</f>
        <v/>
      </c>
      <c r="B486" s="6"/>
      <c r="C486" s="9" t="str">
        <f t="shared" si="21"/>
        <v/>
      </c>
      <c r="D486" s="3"/>
      <c r="E486" s="10"/>
      <c r="F486" s="11"/>
      <c r="G486" s="12" t="str">
        <f>IF($D486="","",IFERROR(INDEX(従事者登録!$D$8:$D$37,MATCH($D486,従事者登録!$C$8:$C$37,0))&amp;"","※未登録"))</f>
        <v/>
      </c>
      <c r="H486" s="4" t="str">
        <f>IF($D486="","",IFERROR(INDEX(従事者登録!$E$8:$E$37,MATCH($D486,従事者登録!$C$8:$C$37,0)),""))</f>
        <v/>
      </c>
      <c r="I486" s="4" t="str">
        <f t="shared" si="22"/>
        <v/>
      </c>
      <c r="J486" s="13" t="str">
        <f t="shared" si="23"/>
        <v/>
      </c>
    </row>
    <row r="487" spans="1:10" ht="19" customHeight="1">
      <c r="A487" s="8" t="str">
        <f>IF($B487="","",COUNTA($B$13:$B487))</f>
        <v/>
      </c>
      <c r="B487" s="6"/>
      <c r="C487" s="9" t="str">
        <f t="shared" si="21"/>
        <v/>
      </c>
      <c r="D487" s="3"/>
      <c r="E487" s="10"/>
      <c r="F487" s="11"/>
      <c r="G487" s="12" t="str">
        <f>IF($D487="","",IFERROR(INDEX(従事者登録!$D$8:$D$37,MATCH($D487,従事者登録!$C$8:$C$37,0))&amp;"","※未登録"))</f>
        <v/>
      </c>
      <c r="H487" s="4" t="str">
        <f>IF($D487="","",IFERROR(INDEX(従事者登録!$E$8:$E$37,MATCH($D487,従事者登録!$C$8:$C$37,0)),""))</f>
        <v/>
      </c>
      <c r="I487" s="4" t="str">
        <f t="shared" si="22"/>
        <v/>
      </c>
      <c r="J487" s="13" t="str">
        <f t="shared" si="23"/>
        <v/>
      </c>
    </row>
    <row r="488" spans="1:10" ht="19" customHeight="1">
      <c r="A488" s="8" t="str">
        <f>IF($B488="","",COUNTA($B$13:$B488))</f>
        <v/>
      </c>
      <c r="B488" s="6"/>
      <c r="C488" s="9" t="str">
        <f t="shared" si="21"/>
        <v/>
      </c>
      <c r="D488" s="3"/>
      <c r="E488" s="10"/>
      <c r="F488" s="11"/>
      <c r="G488" s="12" t="str">
        <f>IF($D488="","",IFERROR(INDEX(従事者登録!$D$8:$D$37,MATCH($D488,従事者登録!$C$8:$C$37,0))&amp;"","※未登録"))</f>
        <v/>
      </c>
      <c r="H488" s="4" t="str">
        <f>IF($D488="","",IFERROR(INDEX(従事者登録!$E$8:$E$37,MATCH($D488,従事者登録!$C$8:$C$37,0)),""))</f>
        <v/>
      </c>
      <c r="I488" s="4" t="str">
        <f t="shared" si="22"/>
        <v/>
      </c>
      <c r="J488" s="13" t="str">
        <f t="shared" si="23"/>
        <v/>
      </c>
    </row>
    <row r="489" spans="1:10" ht="19" customHeight="1">
      <c r="A489" s="8" t="str">
        <f>IF($B489="","",COUNTA($B$13:$B489))</f>
        <v/>
      </c>
      <c r="B489" s="6"/>
      <c r="C489" s="9" t="str">
        <f t="shared" si="21"/>
        <v/>
      </c>
      <c r="D489" s="3"/>
      <c r="E489" s="10"/>
      <c r="F489" s="11"/>
      <c r="G489" s="12" t="str">
        <f>IF($D489="","",IFERROR(INDEX(従事者登録!$D$8:$D$37,MATCH($D489,従事者登録!$C$8:$C$37,0))&amp;"","※未登録"))</f>
        <v/>
      </c>
      <c r="H489" s="4" t="str">
        <f>IF($D489="","",IFERROR(INDEX(従事者登録!$E$8:$E$37,MATCH($D489,従事者登録!$C$8:$C$37,0)),""))</f>
        <v/>
      </c>
      <c r="I489" s="4" t="str">
        <f t="shared" si="22"/>
        <v/>
      </c>
      <c r="J489" s="13" t="str">
        <f t="shared" si="23"/>
        <v/>
      </c>
    </row>
    <row r="490" spans="1:10" ht="19" customHeight="1">
      <c r="A490" s="8" t="str">
        <f>IF($B490="","",COUNTA($B$13:$B490))</f>
        <v/>
      </c>
      <c r="B490" s="6"/>
      <c r="C490" s="9" t="str">
        <f t="shared" si="21"/>
        <v/>
      </c>
      <c r="D490" s="3"/>
      <c r="E490" s="10"/>
      <c r="F490" s="11"/>
      <c r="G490" s="12" t="str">
        <f>IF($D490="","",IFERROR(INDEX(従事者登録!$D$8:$D$37,MATCH($D490,従事者登録!$C$8:$C$37,0))&amp;"","※未登録"))</f>
        <v/>
      </c>
      <c r="H490" s="4" t="str">
        <f>IF($D490="","",IFERROR(INDEX(従事者登録!$E$8:$E$37,MATCH($D490,従事者登録!$C$8:$C$37,0)),""))</f>
        <v/>
      </c>
      <c r="I490" s="4" t="str">
        <f t="shared" si="22"/>
        <v/>
      </c>
      <c r="J490" s="13" t="str">
        <f t="shared" si="23"/>
        <v/>
      </c>
    </row>
    <row r="491" spans="1:10" ht="19" customHeight="1">
      <c r="A491" s="8" t="str">
        <f>IF($B491="","",COUNTA($B$13:$B491))</f>
        <v/>
      </c>
      <c r="B491" s="6"/>
      <c r="C491" s="9" t="str">
        <f t="shared" si="21"/>
        <v/>
      </c>
      <c r="D491" s="3"/>
      <c r="E491" s="10"/>
      <c r="F491" s="11"/>
      <c r="G491" s="12" t="str">
        <f>IF($D491="","",IFERROR(INDEX(従事者登録!$D$8:$D$37,MATCH($D491,従事者登録!$C$8:$C$37,0))&amp;"","※未登録"))</f>
        <v/>
      </c>
      <c r="H491" s="4" t="str">
        <f>IF($D491="","",IFERROR(INDEX(従事者登録!$E$8:$E$37,MATCH($D491,従事者登録!$C$8:$C$37,0)),""))</f>
        <v/>
      </c>
      <c r="I491" s="4" t="str">
        <f t="shared" si="22"/>
        <v/>
      </c>
      <c r="J491" s="13" t="str">
        <f t="shared" si="23"/>
        <v/>
      </c>
    </row>
    <row r="492" spans="1:10" ht="19" customHeight="1">
      <c r="A492" s="8" t="str">
        <f>IF($B492="","",COUNTA($B$13:$B492))</f>
        <v/>
      </c>
      <c r="B492" s="6"/>
      <c r="C492" s="9" t="str">
        <f t="shared" si="21"/>
        <v/>
      </c>
      <c r="D492" s="3"/>
      <c r="E492" s="10"/>
      <c r="F492" s="11"/>
      <c r="G492" s="12" t="str">
        <f>IF($D492="","",IFERROR(INDEX(従事者登録!$D$8:$D$37,MATCH($D492,従事者登録!$C$8:$C$37,0))&amp;"","※未登録"))</f>
        <v/>
      </c>
      <c r="H492" s="4" t="str">
        <f>IF($D492="","",IFERROR(INDEX(従事者登録!$E$8:$E$37,MATCH($D492,従事者登録!$C$8:$C$37,0)),""))</f>
        <v/>
      </c>
      <c r="I492" s="4" t="str">
        <f t="shared" si="22"/>
        <v/>
      </c>
      <c r="J492" s="13" t="str">
        <f t="shared" si="23"/>
        <v/>
      </c>
    </row>
    <row r="493" spans="1:10" ht="19" customHeight="1">
      <c r="A493" s="8" t="str">
        <f>IF($B493="","",COUNTA($B$13:$B493))</f>
        <v/>
      </c>
      <c r="B493" s="6"/>
      <c r="C493" s="9" t="str">
        <f t="shared" si="21"/>
        <v/>
      </c>
      <c r="D493" s="3"/>
      <c r="E493" s="10"/>
      <c r="F493" s="11"/>
      <c r="G493" s="12" t="str">
        <f>IF($D493="","",IFERROR(INDEX(従事者登録!$D$8:$D$37,MATCH($D493,従事者登録!$C$8:$C$37,0))&amp;"","※未登録"))</f>
        <v/>
      </c>
      <c r="H493" s="4" t="str">
        <f>IF($D493="","",IFERROR(INDEX(従事者登録!$E$8:$E$37,MATCH($D493,従事者登録!$C$8:$C$37,0)),""))</f>
        <v/>
      </c>
      <c r="I493" s="4" t="str">
        <f t="shared" si="22"/>
        <v/>
      </c>
      <c r="J493" s="13" t="str">
        <f t="shared" si="23"/>
        <v/>
      </c>
    </row>
    <row r="494" spans="1:10" ht="19" customHeight="1">
      <c r="A494" s="8" t="str">
        <f>IF($B494="","",COUNTA($B$13:$B494))</f>
        <v/>
      </c>
      <c r="B494" s="6"/>
      <c r="C494" s="9" t="str">
        <f t="shared" si="21"/>
        <v/>
      </c>
      <c r="D494" s="3"/>
      <c r="E494" s="10"/>
      <c r="F494" s="11"/>
      <c r="G494" s="12" t="str">
        <f>IF($D494="","",IFERROR(INDEX(従事者登録!$D$8:$D$37,MATCH($D494,従事者登録!$C$8:$C$37,0))&amp;"","※未登録"))</f>
        <v/>
      </c>
      <c r="H494" s="4" t="str">
        <f>IF($D494="","",IFERROR(INDEX(従事者登録!$E$8:$E$37,MATCH($D494,従事者登録!$C$8:$C$37,0)),""))</f>
        <v/>
      </c>
      <c r="I494" s="4" t="str">
        <f t="shared" si="22"/>
        <v/>
      </c>
      <c r="J494" s="13" t="str">
        <f t="shared" si="23"/>
        <v/>
      </c>
    </row>
    <row r="495" spans="1:10" ht="19" customHeight="1">
      <c r="A495" s="8" t="str">
        <f>IF($B495="","",COUNTA($B$13:$B495))</f>
        <v/>
      </c>
      <c r="B495" s="6"/>
      <c r="C495" s="9" t="str">
        <f t="shared" si="21"/>
        <v/>
      </c>
      <c r="D495" s="3"/>
      <c r="E495" s="10"/>
      <c r="F495" s="11"/>
      <c r="G495" s="12" t="str">
        <f>IF($D495="","",IFERROR(INDEX(従事者登録!$D$8:$D$37,MATCH($D495,従事者登録!$C$8:$C$37,0))&amp;"","※未登録"))</f>
        <v/>
      </c>
      <c r="H495" s="4" t="str">
        <f>IF($D495="","",IFERROR(INDEX(従事者登録!$E$8:$E$37,MATCH($D495,従事者登録!$C$8:$C$37,0)),""))</f>
        <v/>
      </c>
      <c r="I495" s="4" t="str">
        <f t="shared" si="22"/>
        <v/>
      </c>
      <c r="J495" s="13" t="str">
        <f t="shared" si="23"/>
        <v/>
      </c>
    </row>
    <row r="496" spans="1:10" ht="19" customHeight="1">
      <c r="A496" s="8" t="str">
        <f>IF($B496="","",COUNTA($B$13:$B496))</f>
        <v/>
      </c>
      <c r="B496" s="6"/>
      <c r="C496" s="9" t="str">
        <f t="shared" si="21"/>
        <v/>
      </c>
      <c r="D496" s="3"/>
      <c r="E496" s="10"/>
      <c r="F496" s="11"/>
      <c r="G496" s="12" t="str">
        <f>IF($D496="","",IFERROR(INDEX(従事者登録!$D$8:$D$37,MATCH($D496,従事者登録!$C$8:$C$37,0))&amp;"","※未登録"))</f>
        <v/>
      </c>
      <c r="H496" s="4" t="str">
        <f>IF($D496="","",IFERROR(INDEX(従事者登録!$E$8:$E$37,MATCH($D496,従事者登録!$C$8:$C$37,0)),""))</f>
        <v/>
      </c>
      <c r="I496" s="4" t="str">
        <f t="shared" si="22"/>
        <v/>
      </c>
      <c r="J496" s="13" t="str">
        <f t="shared" si="23"/>
        <v/>
      </c>
    </row>
    <row r="497" spans="1:10" ht="19" customHeight="1">
      <c r="A497" s="8" t="str">
        <f>IF($B497="","",COUNTA($B$13:$B497))</f>
        <v/>
      </c>
      <c r="B497" s="6"/>
      <c r="C497" s="9" t="str">
        <f t="shared" si="21"/>
        <v/>
      </c>
      <c r="D497" s="3"/>
      <c r="E497" s="10"/>
      <c r="F497" s="11"/>
      <c r="G497" s="12" t="str">
        <f>IF($D497="","",IFERROR(INDEX(従事者登録!$D$8:$D$37,MATCH($D497,従事者登録!$C$8:$C$37,0))&amp;"","※未登録"))</f>
        <v/>
      </c>
      <c r="H497" s="4" t="str">
        <f>IF($D497="","",IFERROR(INDEX(従事者登録!$E$8:$E$37,MATCH($D497,従事者登録!$C$8:$C$37,0)),""))</f>
        <v/>
      </c>
      <c r="I497" s="4" t="str">
        <f t="shared" si="22"/>
        <v/>
      </c>
      <c r="J497" s="13" t="str">
        <f t="shared" si="23"/>
        <v/>
      </c>
    </row>
    <row r="498" spans="1:10" ht="19" customHeight="1">
      <c r="A498" s="8" t="str">
        <f>IF($B498="","",COUNTA($B$13:$B498))</f>
        <v/>
      </c>
      <c r="B498" s="6"/>
      <c r="C498" s="9" t="str">
        <f t="shared" si="21"/>
        <v/>
      </c>
      <c r="D498" s="3"/>
      <c r="E498" s="10"/>
      <c r="F498" s="11"/>
      <c r="G498" s="12" t="str">
        <f>IF($D498="","",IFERROR(INDEX(従事者登録!$D$8:$D$37,MATCH($D498,従事者登録!$C$8:$C$37,0))&amp;"","※未登録"))</f>
        <v/>
      </c>
      <c r="H498" s="4" t="str">
        <f>IF($D498="","",IFERROR(INDEX(従事者登録!$E$8:$E$37,MATCH($D498,従事者登録!$C$8:$C$37,0)),""))</f>
        <v/>
      </c>
      <c r="I498" s="4" t="str">
        <f t="shared" si="22"/>
        <v/>
      </c>
      <c r="J498" s="13" t="str">
        <f t="shared" si="23"/>
        <v/>
      </c>
    </row>
    <row r="499" spans="1:10" ht="19" customHeight="1">
      <c r="A499" s="8" t="str">
        <f>IF($B499="","",COUNTA($B$13:$B499))</f>
        <v/>
      </c>
      <c r="B499" s="6"/>
      <c r="C499" s="9" t="str">
        <f t="shared" si="21"/>
        <v/>
      </c>
      <c r="D499" s="3"/>
      <c r="E499" s="10"/>
      <c r="F499" s="11"/>
      <c r="G499" s="12" t="str">
        <f>IF($D499="","",IFERROR(INDEX(従事者登録!$D$8:$D$37,MATCH($D499,従事者登録!$C$8:$C$37,0))&amp;"","※未登録"))</f>
        <v/>
      </c>
      <c r="H499" s="4" t="str">
        <f>IF($D499="","",IFERROR(INDEX(従事者登録!$E$8:$E$37,MATCH($D499,従事者登録!$C$8:$C$37,0)),""))</f>
        <v/>
      </c>
      <c r="I499" s="4" t="str">
        <f t="shared" si="22"/>
        <v/>
      </c>
      <c r="J499" s="13" t="str">
        <f t="shared" si="23"/>
        <v/>
      </c>
    </row>
    <row r="500" spans="1:10" ht="19" customHeight="1">
      <c r="A500" s="8" t="str">
        <f>IF($B500="","",COUNTA($B$13:$B500))</f>
        <v/>
      </c>
      <c r="B500" s="6"/>
      <c r="C500" s="9" t="str">
        <f t="shared" si="21"/>
        <v/>
      </c>
      <c r="D500" s="3"/>
      <c r="E500" s="10"/>
      <c r="F500" s="11"/>
      <c r="G500" s="12" t="str">
        <f>IF($D500="","",IFERROR(INDEX(従事者登録!$D$8:$D$37,MATCH($D500,従事者登録!$C$8:$C$37,0))&amp;"","※未登録"))</f>
        <v/>
      </c>
      <c r="H500" s="4" t="str">
        <f>IF($D500="","",IFERROR(INDEX(従事者登録!$E$8:$E$37,MATCH($D500,従事者登録!$C$8:$C$37,0)),""))</f>
        <v/>
      </c>
      <c r="I500" s="4" t="str">
        <f t="shared" si="22"/>
        <v/>
      </c>
      <c r="J500" s="13" t="str">
        <f t="shared" si="23"/>
        <v/>
      </c>
    </row>
    <row r="501" spans="1:10" ht="19" customHeight="1">
      <c r="A501" s="8" t="str">
        <f>IF($B501="","",COUNTA($B$13:$B501))</f>
        <v/>
      </c>
      <c r="B501" s="6"/>
      <c r="C501" s="9" t="str">
        <f t="shared" si="21"/>
        <v/>
      </c>
      <c r="D501" s="3"/>
      <c r="E501" s="10"/>
      <c r="F501" s="11"/>
      <c r="G501" s="12" t="str">
        <f>IF($D501="","",IFERROR(INDEX(従事者登録!$D$8:$D$37,MATCH($D501,従事者登録!$C$8:$C$37,0))&amp;"","※未登録"))</f>
        <v/>
      </c>
      <c r="H501" s="4" t="str">
        <f>IF($D501="","",IFERROR(INDEX(従事者登録!$E$8:$E$37,MATCH($D501,従事者登録!$C$8:$C$37,0)),""))</f>
        <v/>
      </c>
      <c r="I501" s="4" t="str">
        <f t="shared" si="22"/>
        <v/>
      </c>
      <c r="J501" s="13" t="str">
        <f t="shared" si="23"/>
        <v/>
      </c>
    </row>
    <row r="502" spans="1:10" ht="19" customHeight="1">
      <c r="A502" s="8" t="str">
        <f>IF($B502="","",COUNTA($B$13:$B502))</f>
        <v/>
      </c>
      <c r="B502" s="6"/>
      <c r="C502" s="9" t="str">
        <f t="shared" si="21"/>
        <v/>
      </c>
      <c r="D502" s="3"/>
      <c r="E502" s="10"/>
      <c r="F502" s="11"/>
      <c r="G502" s="12" t="str">
        <f>IF($D502="","",IFERROR(INDEX(従事者登録!$D$8:$D$37,MATCH($D502,従事者登録!$C$8:$C$37,0))&amp;"","※未登録"))</f>
        <v/>
      </c>
      <c r="H502" s="4" t="str">
        <f>IF($D502="","",IFERROR(INDEX(従事者登録!$E$8:$E$37,MATCH($D502,従事者登録!$C$8:$C$37,0)),""))</f>
        <v/>
      </c>
      <c r="I502" s="4" t="str">
        <f t="shared" si="22"/>
        <v/>
      </c>
      <c r="J502" s="13" t="str">
        <f t="shared" si="23"/>
        <v/>
      </c>
    </row>
    <row r="503" spans="1:10" ht="19" customHeight="1">
      <c r="A503" s="8" t="str">
        <f>IF($B503="","",COUNTA($B$13:$B503))</f>
        <v/>
      </c>
      <c r="B503" s="6"/>
      <c r="C503" s="9" t="str">
        <f t="shared" si="21"/>
        <v/>
      </c>
      <c r="D503" s="3"/>
      <c r="E503" s="10"/>
      <c r="F503" s="11"/>
      <c r="G503" s="12" t="str">
        <f>IF($D503="","",IFERROR(INDEX(従事者登録!$D$8:$D$37,MATCH($D503,従事者登録!$C$8:$C$37,0))&amp;"","※未登録"))</f>
        <v/>
      </c>
      <c r="H503" s="4" t="str">
        <f>IF($D503="","",IFERROR(INDEX(従事者登録!$E$8:$E$37,MATCH($D503,従事者登録!$C$8:$C$37,0)),""))</f>
        <v/>
      </c>
      <c r="I503" s="4" t="str">
        <f t="shared" si="22"/>
        <v/>
      </c>
      <c r="J503" s="13" t="str">
        <f t="shared" si="23"/>
        <v/>
      </c>
    </row>
    <row r="504" spans="1:10" ht="19" customHeight="1">
      <c r="A504" s="8" t="str">
        <f>IF($B504="","",COUNTA($B$13:$B504))</f>
        <v/>
      </c>
      <c r="B504" s="6"/>
      <c r="C504" s="9" t="str">
        <f t="shared" si="21"/>
        <v/>
      </c>
      <c r="D504" s="3"/>
      <c r="E504" s="10"/>
      <c r="F504" s="11"/>
      <c r="G504" s="12" t="str">
        <f>IF($D504="","",IFERROR(INDEX(従事者登録!$D$8:$D$37,MATCH($D504,従事者登録!$C$8:$C$37,0))&amp;"","※未登録"))</f>
        <v/>
      </c>
      <c r="H504" s="4" t="str">
        <f>IF($D504="","",IFERROR(INDEX(従事者登録!$E$8:$E$37,MATCH($D504,従事者登録!$C$8:$C$37,0)),""))</f>
        <v/>
      </c>
      <c r="I504" s="4" t="str">
        <f t="shared" si="22"/>
        <v/>
      </c>
      <c r="J504" s="13" t="str">
        <f t="shared" si="23"/>
        <v/>
      </c>
    </row>
    <row r="505" spans="1:10" ht="19" customHeight="1">
      <c r="A505" s="8" t="str">
        <f>IF($B505="","",COUNTA($B$13:$B505))</f>
        <v/>
      </c>
      <c r="B505" s="6"/>
      <c r="C505" s="9" t="str">
        <f t="shared" si="21"/>
        <v/>
      </c>
      <c r="D505" s="3"/>
      <c r="E505" s="10"/>
      <c r="F505" s="11"/>
      <c r="G505" s="12" t="str">
        <f>IF($D505="","",IFERROR(INDEX(従事者登録!$D$8:$D$37,MATCH($D505,従事者登録!$C$8:$C$37,0))&amp;"","※未登録"))</f>
        <v/>
      </c>
      <c r="H505" s="4" t="str">
        <f>IF($D505="","",IFERROR(INDEX(従事者登録!$E$8:$E$37,MATCH($D505,従事者登録!$C$8:$C$37,0)),""))</f>
        <v/>
      </c>
      <c r="I505" s="4" t="str">
        <f t="shared" si="22"/>
        <v/>
      </c>
      <c r="J505" s="13" t="str">
        <f t="shared" si="23"/>
        <v/>
      </c>
    </row>
    <row r="506" spans="1:10" ht="19" customHeight="1">
      <c r="A506" s="8" t="str">
        <f>IF($B506="","",COUNTA($B$13:$B506))</f>
        <v/>
      </c>
      <c r="B506" s="6"/>
      <c r="C506" s="9" t="str">
        <f t="shared" si="21"/>
        <v/>
      </c>
      <c r="D506" s="3"/>
      <c r="E506" s="10"/>
      <c r="F506" s="11"/>
      <c r="G506" s="12" t="str">
        <f>IF($D506="","",IFERROR(INDEX(従事者登録!$D$8:$D$37,MATCH($D506,従事者登録!$C$8:$C$37,0))&amp;"","※未登録"))</f>
        <v/>
      </c>
      <c r="H506" s="4" t="str">
        <f>IF($D506="","",IFERROR(INDEX(従事者登録!$E$8:$E$37,MATCH($D506,従事者登録!$C$8:$C$37,0)),""))</f>
        <v/>
      </c>
      <c r="I506" s="4" t="str">
        <f t="shared" si="22"/>
        <v/>
      </c>
      <c r="J506" s="13" t="str">
        <f t="shared" si="23"/>
        <v/>
      </c>
    </row>
    <row r="507" spans="1:10" ht="19" customHeight="1">
      <c r="A507" s="8" t="str">
        <f>IF($B507="","",COUNTA($B$13:$B507))</f>
        <v/>
      </c>
      <c r="B507" s="6"/>
      <c r="C507" s="9" t="str">
        <f t="shared" si="21"/>
        <v/>
      </c>
      <c r="D507" s="3"/>
      <c r="E507" s="10"/>
      <c r="F507" s="11"/>
      <c r="G507" s="12" t="str">
        <f>IF($D507="","",IFERROR(INDEX(従事者登録!$D$8:$D$37,MATCH($D507,従事者登録!$C$8:$C$37,0))&amp;"","※未登録"))</f>
        <v/>
      </c>
      <c r="H507" s="4" t="str">
        <f>IF($D507="","",IFERROR(INDEX(従事者登録!$E$8:$E$37,MATCH($D507,従事者登録!$C$8:$C$37,0)),""))</f>
        <v/>
      </c>
      <c r="I507" s="4" t="str">
        <f t="shared" si="22"/>
        <v/>
      </c>
      <c r="J507" s="13" t="str">
        <f t="shared" si="23"/>
        <v/>
      </c>
    </row>
    <row r="508" spans="1:10" ht="19" customHeight="1">
      <c r="A508" s="8" t="str">
        <f>IF($B508="","",COUNTA($B$13:$B508))</f>
        <v/>
      </c>
      <c r="B508" s="6"/>
      <c r="C508" s="9" t="str">
        <f t="shared" si="21"/>
        <v/>
      </c>
      <c r="D508" s="3"/>
      <c r="E508" s="10"/>
      <c r="F508" s="11"/>
      <c r="G508" s="12" t="str">
        <f>IF($D508="","",IFERROR(INDEX(従事者登録!$D$8:$D$37,MATCH($D508,従事者登録!$C$8:$C$37,0))&amp;"","※未登録"))</f>
        <v/>
      </c>
      <c r="H508" s="4" t="str">
        <f>IF($D508="","",IFERROR(INDEX(従事者登録!$E$8:$E$37,MATCH($D508,従事者登録!$C$8:$C$37,0)),""))</f>
        <v/>
      </c>
      <c r="I508" s="4" t="str">
        <f t="shared" si="22"/>
        <v/>
      </c>
      <c r="J508" s="13" t="str">
        <f t="shared" si="23"/>
        <v/>
      </c>
    </row>
    <row r="509" spans="1:10" ht="19" customHeight="1">
      <c r="A509" s="8" t="str">
        <f>IF($B509="","",COUNTA($B$13:$B509))</f>
        <v/>
      </c>
      <c r="B509" s="6"/>
      <c r="C509" s="9" t="str">
        <f t="shared" si="21"/>
        <v/>
      </c>
      <c r="D509" s="3"/>
      <c r="E509" s="10"/>
      <c r="F509" s="11"/>
      <c r="G509" s="12" t="str">
        <f>IF($D509="","",IFERROR(INDEX(従事者登録!$D$8:$D$37,MATCH($D509,従事者登録!$C$8:$C$37,0))&amp;"","※未登録"))</f>
        <v/>
      </c>
      <c r="H509" s="4" t="str">
        <f>IF($D509="","",IFERROR(INDEX(従事者登録!$E$8:$E$37,MATCH($D509,従事者登録!$C$8:$C$37,0)),""))</f>
        <v/>
      </c>
      <c r="I509" s="4" t="str">
        <f t="shared" si="22"/>
        <v/>
      </c>
      <c r="J509" s="13" t="str">
        <f t="shared" si="23"/>
        <v/>
      </c>
    </row>
    <row r="510" spans="1:10" ht="19" customHeight="1">
      <c r="A510" s="8" t="str">
        <f>IF($B510="","",COUNTA($B$13:$B510))</f>
        <v/>
      </c>
      <c r="B510" s="6"/>
      <c r="C510" s="9" t="str">
        <f t="shared" si="21"/>
        <v/>
      </c>
      <c r="D510" s="3"/>
      <c r="E510" s="10"/>
      <c r="F510" s="11"/>
      <c r="G510" s="12" t="str">
        <f>IF($D510="","",IFERROR(INDEX(従事者登録!$D$8:$D$37,MATCH($D510,従事者登録!$C$8:$C$37,0))&amp;"","※未登録"))</f>
        <v/>
      </c>
      <c r="H510" s="4" t="str">
        <f>IF($D510="","",IFERROR(INDEX(従事者登録!$E$8:$E$37,MATCH($D510,従事者登録!$C$8:$C$37,0)),""))</f>
        <v/>
      </c>
      <c r="I510" s="4" t="str">
        <f t="shared" si="22"/>
        <v/>
      </c>
      <c r="J510" s="13" t="str">
        <f t="shared" si="23"/>
        <v/>
      </c>
    </row>
    <row r="511" spans="1:10" ht="19" customHeight="1">
      <c r="A511" s="8" t="str">
        <f>IF($B511="","",COUNTA($B$13:$B511))</f>
        <v/>
      </c>
      <c r="B511" s="6"/>
      <c r="C511" s="9" t="str">
        <f t="shared" si="21"/>
        <v/>
      </c>
      <c r="D511" s="3"/>
      <c r="E511" s="10"/>
      <c r="F511" s="11"/>
      <c r="G511" s="12" t="str">
        <f>IF($D511="","",IFERROR(INDEX(従事者登録!$D$8:$D$37,MATCH($D511,従事者登録!$C$8:$C$37,0))&amp;"","※未登録"))</f>
        <v/>
      </c>
      <c r="H511" s="4" t="str">
        <f>IF($D511="","",IFERROR(INDEX(従事者登録!$E$8:$E$37,MATCH($D511,従事者登録!$C$8:$C$37,0)),""))</f>
        <v/>
      </c>
      <c r="I511" s="4" t="str">
        <f t="shared" si="22"/>
        <v/>
      </c>
      <c r="J511" s="13" t="str">
        <f t="shared" si="23"/>
        <v/>
      </c>
    </row>
    <row r="512" spans="1:10" ht="19" customHeight="1">
      <c r="A512" s="8" t="str">
        <f>IF($B512="","",COUNTA($B$13:$B512))</f>
        <v/>
      </c>
      <c r="B512" s="6"/>
      <c r="C512" s="9" t="str">
        <f t="shared" si="21"/>
        <v/>
      </c>
      <c r="D512" s="3"/>
      <c r="E512" s="10"/>
      <c r="F512" s="11"/>
      <c r="G512" s="12" t="str">
        <f>IF($D512="","",IFERROR(INDEX(従事者登録!$D$8:$D$37,MATCH($D512,従事者登録!$C$8:$C$37,0))&amp;"","※未登録"))</f>
        <v/>
      </c>
      <c r="H512" s="4" t="str">
        <f>IF($D512="","",IFERROR(INDEX(従事者登録!$E$8:$E$37,MATCH($D512,従事者登録!$C$8:$C$37,0)),""))</f>
        <v/>
      </c>
      <c r="I512" s="4" t="str">
        <f t="shared" si="22"/>
        <v/>
      </c>
      <c r="J512" s="13" t="str">
        <f t="shared" si="23"/>
        <v/>
      </c>
    </row>
    <row r="513" spans="1:10" ht="20" customHeight="1">
      <c r="A513" s="35" t="s">
        <v>40</v>
      </c>
      <c r="B513" s="30"/>
      <c r="C513" s="30"/>
      <c r="D513" s="31"/>
      <c r="E513" s="15">
        <f>SUM(E13:E512)</f>
        <v>0</v>
      </c>
      <c r="F513" s="35"/>
      <c r="G513" s="30"/>
      <c r="H513" s="31"/>
      <c r="I513" s="16">
        <f>SUM(I13:I512)</f>
        <v>0</v>
      </c>
      <c r="J513" s="17" t="s">
        <v>41</v>
      </c>
    </row>
  </sheetData>
  <mergeCells count="15">
    <mergeCell ref="A513:D513"/>
    <mergeCell ref="A8:C8"/>
    <mergeCell ref="A6:C6"/>
    <mergeCell ref="D7:J7"/>
    <mergeCell ref="D6:J6"/>
    <mergeCell ref="F513:H513"/>
    <mergeCell ref="A11:J11"/>
    <mergeCell ref="A3:J4"/>
    <mergeCell ref="A9:C9"/>
    <mergeCell ref="A2:J2"/>
    <mergeCell ref="A7:C7"/>
    <mergeCell ref="D9:E9"/>
    <mergeCell ref="F8:J8"/>
    <mergeCell ref="D8:E8"/>
    <mergeCell ref="F9:J9"/>
  </mergeCells>
  <phoneticPr fontId="10"/>
  <conditionalFormatting sqref="A13:J512">
    <cfRule type="expression" dxfId="2" priority="1">
      <formula>AND($J13&lt;&gt;"",$J13&lt;&gt;"OK")</formula>
    </cfRule>
  </conditionalFormatting>
  <dataValidations count="3">
    <dataValidation type="list" allowBlank="1" sqref="D13:D512" xr:uid="{00000000-0002-0000-0100-000000000000}">
      <formula1>従事者名簿</formula1>
    </dataValidation>
    <dataValidation type="decimal" allowBlank="1" showErrorMessage="1" errorTitle="従事時間" error="0〜24の数値（例：3.5）でご入力ください。" sqref="E13:E512" xr:uid="{00000000-0002-0000-0100-000001000000}">
      <formula1>0</formula1>
      <formula2>24</formula2>
    </dataValidation>
    <dataValidation type="date" allowBlank="1" showErrorMessage="1" errorTitle="日付" error="日付形式（例：2027/5/12）でご入力ください。" sqref="B13:B512" xr:uid="{00000000-0002-0000-0100-000002000000}">
      <formula1>DATE(2020,1,1)</formula1>
      <formula2>DATE(2040,12,31)</formula2>
    </dataValidation>
  </dataValidations>
  <pageMargins left="0.4" right="0.4" top="1" bottom="1" header="0.5" footer="0.5"/>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65"/>
  <sheetViews>
    <sheetView showGridLines="0" workbookViewId="0"/>
  </sheetViews>
  <sheetFormatPr defaultRowHeight="13"/>
  <cols>
    <col min="1" max="1" width="3" customWidth="1"/>
    <col min="2" max="2" width="20" customWidth="1"/>
    <col min="3" max="3" width="34" customWidth="1"/>
    <col min="4" max="4" width="13" customWidth="1"/>
    <col min="5" max="5" width="18" customWidth="1"/>
    <col min="6" max="6" width="16" customWidth="1"/>
    <col min="7" max="7" width="3" customWidth="1"/>
    <col min="8" max="8" width="44" customWidth="1"/>
  </cols>
  <sheetData>
    <row r="2" spans="1:8">
      <c r="A2" s="32" t="s">
        <v>42</v>
      </c>
      <c r="B2" s="28"/>
      <c r="C2" s="28"/>
      <c r="D2" s="28"/>
      <c r="E2" s="28"/>
      <c r="F2" s="28"/>
      <c r="G2" s="28"/>
      <c r="H2" s="28"/>
    </row>
    <row r="3" spans="1:8">
      <c r="A3" s="34" t="s">
        <v>43</v>
      </c>
      <c r="B3" s="28"/>
      <c r="C3" s="28"/>
      <c r="D3" s="28"/>
      <c r="E3" s="28"/>
      <c r="F3" s="28"/>
      <c r="G3" s="28"/>
      <c r="H3" s="28"/>
    </row>
    <row r="5" spans="1:8">
      <c r="A5" s="48" t="s">
        <v>44</v>
      </c>
      <c r="B5" s="30"/>
      <c r="C5" s="30"/>
      <c r="D5" s="30"/>
      <c r="E5" s="30"/>
      <c r="F5" s="30"/>
      <c r="G5" s="30"/>
      <c r="H5" s="31"/>
    </row>
    <row r="6" spans="1:8">
      <c r="B6" s="1" t="s">
        <v>4</v>
      </c>
      <c r="C6" s="1" t="s">
        <v>8</v>
      </c>
      <c r="D6" s="1" t="s">
        <v>45</v>
      </c>
      <c r="E6" s="1" t="s">
        <v>46</v>
      </c>
      <c r="F6" s="1" t="s">
        <v>47</v>
      </c>
    </row>
    <row r="7" spans="1:8">
      <c r="B7" s="12" t="str">
        <f>IF(COUNTA(従事者登録!$C$8:$C$37)&lt;1,"",INDEX(従事者登録!$C$8:$C$37,1))</f>
        <v/>
      </c>
      <c r="C7" s="12" t="str">
        <f>IF($B7="","",INDEX(従事者登録!$D$8:$D$37,1)&amp;"")</f>
        <v/>
      </c>
      <c r="D7" s="4" t="str">
        <f>IF($B7="","",INDEX(従事者登録!$E$8:$E$37,1))</f>
        <v/>
      </c>
      <c r="E7" s="18" t="str">
        <f>IF($B7="","",SUMIF(業務日誌!$D$13:$D$512,$B7,業務日誌!$E$13:$E$512))</f>
        <v/>
      </c>
      <c r="F7" s="4" t="str">
        <f>IF($B7="","",SUMIF(業務日誌!$D$13:$D$512,$B7,業務日誌!$I$13:$I$512))</f>
        <v/>
      </c>
    </row>
    <row r="8" spans="1:8">
      <c r="B8" s="12" t="str">
        <f>IF(COUNTA(従事者登録!$C$8:$C$37)&lt;2,"",INDEX(従事者登録!$C$8:$C$37,2))</f>
        <v/>
      </c>
      <c r="C8" s="12" t="str">
        <f>IF($B8="","",INDEX(従事者登録!$D$8:$D$37,2)&amp;"")</f>
        <v/>
      </c>
      <c r="D8" s="4" t="str">
        <f>IF($B8="","",INDEX(従事者登録!$E$8:$E$37,2))</f>
        <v/>
      </c>
      <c r="E8" s="18" t="str">
        <f>IF($B8="","",SUMIF(業務日誌!$D$13:$D$512,$B8,業務日誌!$E$13:$E$512))</f>
        <v/>
      </c>
      <c r="F8" s="4" t="str">
        <f>IF($B8="","",SUMIF(業務日誌!$D$13:$D$512,$B8,業務日誌!$I$13:$I$512))</f>
        <v/>
      </c>
    </row>
    <row r="9" spans="1:8">
      <c r="B9" s="12" t="str">
        <f>IF(COUNTA(従事者登録!$C$8:$C$37)&lt;3,"",INDEX(従事者登録!$C$8:$C$37,3))</f>
        <v/>
      </c>
      <c r="C9" s="12" t="str">
        <f>IF($B9="","",INDEX(従事者登録!$D$8:$D$37,3)&amp;"")</f>
        <v/>
      </c>
      <c r="D9" s="4" t="str">
        <f>IF($B9="","",INDEX(従事者登録!$E$8:$E$37,3))</f>
        <v/>
      </c>
      <c r="E9" s="18" t="str">
        <f>IF($B9="","",SUMIF(業務日誌!$D$13:$D$512,$B9,業務日誌!$E$13:$E$512))</f>
        <v/>
      </c>
      <c r="F9" s="4" t="str">
        <f>IF($B9="","",SUMIF(業務日誌!$D$13:$D$512,$B9,業務日誌!$I$13:$I$512))</f>
        <v/>
      </c>
    </row>
    <row r="10" spans="1:8">
      <c r="B10" s="12" t="str">
        <f>IF(COUNTA(従事者登録!$C$8:$C$37)&lt;4,"",INDEX(従事者登録!$C$8:$C$37,4))</f>
        <v/>
      </c>
      <c r="C10" s="12" t="str">
        <f>IF($B10="","",INDEX(従事者登録!$D$8:$D$37,4)&amp;"")</f>
        <v/>
      </c>
      <c r="D10" s="4" t="str">
        <f>IF($B10="","",INDEX(従事者登録!$E$8:$E$37,4))</f>
        <v/>
      </c>
      <c r="E10" s="18" t="str">
        <f>IF($B10="","",SUMIF(業務日誌!$D$13:$D$512,$B10,業務日誌!$E$13:$E$512))</f>
        <v/>
      </c>
      <c r="F10" s="4" t="str">
        <f>IF($B10="","",SUMIF(業務日誌!$D$13:$D$512,$B10,業務日誌!$I$13:$I$512))</f>
        <v/>
      </c>
    </row>
    <row r="11" spans="1:8">
      <c r="B11" s="12" t="str">
        <f>IF(COUNTA(従事者登録!$C$8:$C$37)&lt;5,"",INDEX(従事者登録!$C$8:$C$37,5))</f>
        <v/>
      </c>
      <c r="C11" s="12" t="str">
        <f>IF($B11="","",INDEX(従事者登録!$D$8:$D$37,5)&amp;"")</f>
        <v/>
      </c>
      <c r="D11" s="4" t="str">
        <f>IF($B11="","",INDEX(従事者登録!$E$8:$E$37,5))</f>
        <v/>
      </c>
      <c r="E11" s="18" t="str">
        <f>IF($B11="","",SUMIF(業務日誌!$D$13:$D$512,$B11,業務日誌!$E$13:$E$512))</f>
        <v/>
      </c>
      <c r="F11" s="4" t="str">
        <f>IF($B11="","",SUMIF(業務日誌!$D$13:$D$512,$B11,業務日誌!$I$13:$I$512))</f>
        <v/>
      </c>
    </row>
    <row r="12" spans="1:8">
      <c r="B12" s="12" t="str">
        <f>IF(COUNTA(従事者登録!$C$8:$C$37)&lt;6,"",INDEX(従事者登録!$C$8:$C$37,6))</f>
        <v/>
      </c>
      <c r="C12" s="12" t="str">
        <f>IF($B12="","",INDEX(従事者登録!$D$8:$D$37,6)&amp;"")</f>
        <v/>
      </c>
      <c r="D12" s="4" t="str">
        <f>IF($B12="","",INDEX(従事者登録!$E$8:$E$37,6))</f>
        <v/>
      </c>
      <c r="E12" s="18" t="str">
        <f>IF($B12="","",SUMIF(業務日誌!$D$13:$D$512,$B12,業務日誌!$E$13:$E$512))</f>
        <v/>
      </c>
      <c r="F12" s="4" t="str">
        <f>IF($B12="","",SUMIF(業務日誌!$D$13:$D$512,$B12,業務日誌!$I$13:$I$512))</f>
        <v/>
      </c>
    </row>
    <row r="13" spans="1:8">
      <c r="B13" s="12" t="str">
        <f>IF(COUNTA(従事者登録!$C$8:$C$37)&lt;7,"",INDEX(従事者登録!$C$8:$C$37,7))</f>
        <v/>
      </c>
      <c r="C13" s="12" t="str">
        <f>IF($B13="","",INDEX(従事者登録!$D$8:$D$37,7)&amp;"")</f>
        <v/>
      </c>
      <c r="D13" s="4" t="str">
        <f>IF($B13="","",INDEX(従事者登録!$E$8:$E$37,7))</f>
        <v/>
      </c>
      <c r="E13" s="18" t="str">
        <f>IF($B13="","",SUMIF(業務日誌!$D$13:$D$512,$B13,業務日誌!$E$13:$E$512))</f>
        <v/>
      </c>
      <c r="F13" s="4" t="str">
        <f>IF($B13="","",SUMIF(業務日誌!$D$13:$D$512,$B13,業務日誌!$I$13:$I$512))</f>
        <v/>
      </c>
    </row>
    <row r="14" spans="1:8">
      <c r="B14" s="12" t="str">
        <f>IF(COUNTA(従事者登録!$C$8:$C$37)&lt;8,"",INDEX(従事者登録!$C$8:$C$37,8))</f>
        <v/>
      </c>
      <c r="C14" s="12" t="str">
        <f>IF($B14="","",INDEX(従事者登録!$D$8:$D$37,8)&amp;"")</f>
        <v/>
      </c>
      <c r="D14" s="4" t="str">
        <f>IF($B14="","",INDEX(従事者登録!$E$8:$E$37,8))</f>
        <v/>
      </c>
      <c r="E14" s="18" t="str">
        <f>IF($B14="","",SUMIF(業務日誌!$D$13:$D$512,$B14,業務日誌!$E$13:$E$512))</f>
        <v/>
      </c>
      <c r="F14" s="4" t="str">
        <f>IF($B14="","",SUMIF(業務日誌!$D$13:$D$512,$B14,業務日誌!$I$13:$I$512))</f>
        <v/>
      </c>
    </row>
    <row r="15" spans="1:8">
      <c r="B15" s="12" t="str">
        <f>IF(COUNTA(従事者登録!$C$8:$C$37)&lt;9,"",INDEX(従事者登録!$C$8:$C$37,9))</f>
        <v/>
      </c>
      <c r="C15" s="12" t="str">
        <f>IF($B15="","",INDEX(従事者登録!$D$8:$D$37,9)&amp;"")</f>
        <v/>
      </c>
      <c r="D15" s="4" t="str">
        <f>IF($B15="","",INDEX(従事者登録!$E$8:$E$37,9))</f>
        <v/>
      </c>
      <c r="E15" s="18" t="str">
        <f>IF($B15="","",SUMIF(業務日誌!$D$13:$D$512,$B15,業務日誌!$E$13:$E$512))</f>
        <v/>
      </c>
      <c r="F15" s="4" t="str">
        <f>IF($B15="","",SUMIF(業務日誌!$D$13:$D$512,$B15,業務日誌!$I$13:$I$512))</f>
        <v/>
      </c>
    </row>
    <row r="16" spans="1:8">
      <c r="B16" s="12" t="str">
        <f>IF(COUNTA(従事者登録!$C$8:$C$37)&lt;10,"",INDEX(従事者登録!$C$8:$C$37,10))</f>
        <v/>
      </c>
      <c r="C16" s="12" t="str">
        <f>IF($B16="","",INDEX(従事者登録!$D$8:$D$37,10)&amp;"")</f>
        <v/>
      </c>
      <c r="D16" s="4" t="str">
        <f>IF($B16="","",INDEX(従事者登録!$E$8:$E$37,10))</f>
        <v/>
      </c>
      <c r="E16" s="18" t="str">
        <f>IF($B16="","",SUMIF(業務日誌!$D$13:$D$512,$B16,業務日誌!$E$13:$E$512))</f>
        <v/>
      </c>
      <c r="F16" s="4" t="str">
        <f>IF($B16="","",SUMIF(業務日誌!$D$13:$D$512,$B16,業務日誌!$I$13:$I$512))</f>
        <v/>
      </c>
    </row>
    <row r="17" spans="2:6">
      <c r="B17" s="12" t="str">
        <f>IF(COUNTA(従事者登録!$C$8:$C$37)&lt;11,"",INDEX(従事者登録!$C$8:$C$37,11))</f>
        <v/>
      </c>
      <c r="C17" s="12" t="str">
        <f>IF($B17="","",INDEX(従事者登録!$D$8:$D$37,11)&amp;"")</f>
        <v/>
      </c>
      <c r="D17" s="4" t="str">
        <f>IF($B17="","",INDEX(従事者登録!$E$8:$E$37,11))</f>
        <v/>
      </c>
      <c r="E17" s="18" t="str">
        <f>IF($B17="","",SUMIF(業務日誌!$D$13:$D$512,$B17,業務日誌!$E$13:$E$512))</f>
        <v/>
      </c>
      <c r="F17" s="4" t="str">
        <f>IF($B17="","",SUMIF(業務日誌!$D$13:$D$512,$B17,業務日誌!$I$13:$I$512))</f>
        <v/>
      </c>
    </row>
    <row r="18" spans="2:6">
      <c r="B18" s="12" t="str">
        <f>IF(COUNTA(従事者登録!$C$8:$C$37)&lt;12,"",INDEX(従事者登録!$C$8:$C$37,12))</f>
        <v/>
      </c>
      <c r="C18" s="12" t="str">
        <f>IF($B18="","",INDEX(従事者登録!$D$8:$D$37,12)&amp;"")</f>
        <v/>
      </c>
      <c r="D18" s="4" t="str">
        <f>IF($B18="","",INDEX(従事者登録!$E$8:$E$37,12))</f>
        <v/>
      </c>
      <c r="E18" s="18" t="str">
        <f>IF($B18="","",SUMIF(業務日誌!$D$13:$D$512,$B18,業務日誌!$E$13:$E$512))</f>
        <v/>
      </c>
      <c r="F18" s="4" t="str">
        <f>IF($B18="","",SUMIF(業務日誌!$D$13:$D$512,$B18,業務日誌!$I$13:$I$512))</f>
        <v/>
      </c>
    </row>
    <row r="19" spans="2:6">
      <c r="B19" s="12" t="str">
        <f>IF(COUNTA(従事者登録!$C$8:$C$37)&lt;13,"",INDEX(従事者登録!$C$8:$C$37,13))</f>
        <v/>
      </c>
      <c r="C19" s="12" t="str">
        <f>IF($B19="","",INDEX(従事者登録!$D$8:$D$37,13)&amp;"")</f>
        <v/>
      </c>
      <c r="D19" s="4" t="str">
        <f>IF($B19="","",INDEX(従事者登録!$E$8:$E$37,13))</f>
        <v/>
      </c>
      <c r="E19" s="18" t="str">
        <f>IF($B19="","",SUMIF(業務日誌!$D$13:$D$512,$B19,業務日誌!$E$13:$E$512))</f>
        <v/>
      </c>
      <c r="F19" s="4" t="str">
        <f>IF($B19="","",SUMIF(業務日誌!$D$13:$D$512,$B19,業務日誌!$I$13:$I$512))</f>
        <v/>
      </c>
    </row>
    <row r="20" spans="2:6">
      <c r="B20" s="12" t="str">
        <f>IF(COUNTA(従事者登録!$C$8:$C$37)&lt;14,"",INDEX(従事者登録!$C$8:$C$37,14))</f>
        <v/>
      </c>
      <c r="C20" s="12" t="str">
        <f>IF($B20="","",INDEX(従事者登録!$D$8:$D$37,14)&amp;"")</f>
        <v/>
      </c>
      <c r="D20" s="4" t="str">
        <f>IF($B20="","",INDEX(従事者登録!$E$8:$E$37,14))</f>
        <v/>
      </c>
      <c r="E20" s="18" t="str">
        <f>IF($B20="","",SUMIF(業務日誌!$D$13:$D$512,$B20,業務日誌!$E$13:$E$512))</f>
        <v/>
      </c>
      <c r="F20" s="4" t="str">
        <f>IF($B20="","",SUMIF(業務日誌!$D$13:$D$512,$B20,業務日誌!$I$13:$I$512))</f>
        <v/>
      </c>
    </row>
    <row r="21" spans="2:6">
      <c r="B21" s="12" t="str">
        <f>IF(COUNTA(従事者登録!$C$8:$C$37)&lt;15,"",INDEX(従事者登録!$C$8:$C$37,15))</f>
        <v/>
      </c>
      <c r="C21" s="12" t="str">
        <f>IF($B21="","",INDEX(従事者登録!$D$8:$D$37,15)&amp;"")</f>
        <v/>
      </c>
      <c r="D21" s="4" t="str">
        <f>IF($B21="","",INDEX(従事者登録!$E$8:$E$37,15))</f>
        <v/>
      </c>
      <c r="E21" s="18" t="str">
        <f>IF($B21="","",SUMIF(業務日誌!$D$13:$D$512,$B21,業務日誌!$E$13:$E$512))</f>
        <v/>
      </c>
      <c r="F21" s="4" t="str">
        <f>IF($B21="","",SUMIF(業務日誌!$D$13:$D$512,$B21,業務日誌!$I$13:$I$512))</f>
        <v/>
      </c>
    </row>
    <row r="22" spans="2:6">
      <c r="B22" s="12" t="str">
        <f>IF(COUNTA(従事者登録!$C$8:$C$37)&lt;16,"",INDEX(従事者登録!$C$8:$C$37,16))</f>
        <v/>
      </c>
      <c r="C22" s="12" t="str">
        <f>IF($B22="","",INDEX(従事者登録!$D$8:$D$37,16)&amp;"")</f>
        <v/>
      </c>
      <c r="D22" s="4" t="str">
        <f>IF($B22="","",INDEX(従事者登録!$E$8:$E$37,16))</f>
        <v/>
      </c>
      <c r="E22" s="18" t="str">
        <f>IF($B22="","",SUMIF(業務日誌!$D$13:$D$512,$B22,業務日誌!$E$13:$E$512))</f>
        <v/>
      </c>
      <c r="F22" s="4" t="str">
        <f>IF($B22="","",SUMIF(業務日誌!$D$13:$D$512,$B22,業務日誌!$I$13:$I$512))</f>
        <v/>
      </c>
    </row>
    <row r="23" spans="2:6">
      <c r="B23" s="12" t="str">
        <f>IF(COUNTA(従事者登録!$C$8:$C$37)&lt;17,"",INDEX(従事者登録!$C$8:$C$37,17))</f>
        <v/>
      </c>
      <c r="C23" s="12" t="str">
        <f>IF($B23="","",INDEX(従事者登録!$D$8:$D$37,17)&amp;"")</f>
        <v/>
      </c>
      <c r="D23" s="4" t="str">
        <f>IF($B23="","",INDEX(従事者登録!$E$8:$E$37,17))</f>
        <v/>
      </c>
      <c r="E23" s="18" t="str">
        <f>IF($B23="","",SUMIF(業務日誌!$D$13:$D$512,$B23,業務日誌!$E$13:$E$512))</f>
        <v/>
      </c>
      <c r="F23" s="4" t="str">
        <f>IF($B23="","",SUMIF(業務日誌!$D$13:$D$512,$B23,業務日誌!$I$13:$I$512))</f>
        <v/>
      </c>
    </row>
    <row r="24" spans="2:6">
      <c r="B24" s="12" t="str">
        <f>IF(COUNTA(従事者登録!$C$8:$C$37)&lt;18,"",INDEX(従事者登録!$C$8:$C$37,18))</f>
        <v/>
      </c>
      <c r="C24" s="12" t="str">
        <f>IF($B24="","",INDEX(従事者登録!$D$8:$D$37,18)&amp;"")</f>
        <v/>
      </c>
      <c r="D24" s="4" t="str">
        <f>IF($B24="","",INDEX(従事者登録!$E$8:$E$37,18))</f>
        <v/>
      </c>
      <c r="E24" s="18" t="str">
        <f>IF($B24="","",SUMIF(業務日誌!$D$13:$D$512,$B24,業務日誌!$E$13:$E$512))</f>
        <v/>
      </c>
      <c r="F24" s="4" t="str">
        <f>IF($B24="","",SUMIF(業務日誌!$D$13:$D$512,$B24,業務日誌!$I$13:$I$512))</f>
        <v/>
      </c>
    </row>
    <row r="25" spans="2:6">
      <c r="B25" s="12" t="str">
        <f>IF(COUNTA(従事者登録!$C$8:$C$37)&lt;19,"",INDEX(従事者登録!$C$8:$C$37,19))</f>
        <v/>
      </c>
      <c r="C25" s="12" t="str">
        <f>IF($B25="","",INDEX(従事者登録!$D$8:$D$37,19)&amp;"")</f>
        <v/>
      </c>
      <c r="D25" s="4" t="str">
        <f>IF($B25="","",INDEX(従事者登録!$E$8:$E$37,19))</f>
        <v/>
      </c>
      <c r="E25" s="18" t="str">
        <f>IF($B25="","",SUMIF(業務日誌!$D$13:$D$512,$B25,業務日誌!$E$13:$E$512))</f>
        <v/>
      </c>
      <c r="F25" s="4" t="str">
        <f>IF($B25="","",SUMIF(業務日誌!$D$13:$D$512,$B25,業務日誌!$I$13:$I$512))</f>
        <v/>
      </c>
    </row>
    <row r="26" spans="2:6">
      <c r="B26" s="12" t="str">
        <f>IF(COUNTA(従事者登録!$C$8:$C$37)&lt;20,"",INDEX(従事者登録!$C$8:$C$37,20))</f>
        <v/>
      </c>
      <c r="C26" s="12" t="str">
        <f>IF($B26="","",INDEX(従事者登録!$D$8:$D$37,20)&amp;"")</f>
        <v/>
      </c>
      <c r="D26" s="4" t="str">
        <f>IF($B26="","",INDEX(従事者登録!$E$8:$E$37,20))</f>
        <v/>
      </c>
      <c r="E26" s="18" t="str">
        <f>IF($B26="","",SUMIF(業務日誌!$D$13:$D$512,$B26,業務日誌!$E$13:$E$512))</f>
        <v/>
      </c>
      <c r="F26" s="4" t="str">
        <f>IF($B26="","",SUMIF(業務日誌!$D$13:$D$512,$B26,業務日誌!$I$13:$I$512))</f>
        <v/>
      </c>
    </row>
    <row r="27" spans="2:6">
      <c r="B27" s="12" t="str">
        <f>IF(COUNTA(従事者登録!$C$8:$C$37)&lt;21,"",INDEX(従事者登録!$C$8:$C$37,21))</f>
        <v/>
      </c>
      <c r="C27" s="12" t="str">
        <f>IF($B27="","",INDEX(従事者登録!$D$8:$D$37,21)&amp;"")</f>
        <v/>
      </c>
      <c r="D27" s="4" t="str">
        <f>IF($B27="","",INDEX(従事者登録!$E$8:$E$37,21))</f>
        <v/>
      </c>
      <c r="E27" s="18" t="str">
        <f>IF($B27="","",SUMIF(業務日誌!$D$13:$D$512,$B27,業務日誌!$E$13:$E$512))</f>
        <v/>
      </c>
      <c r="F27" s="4" t="str">
        <f>IF($B27="","",SUMIF(業務日誌!$D$13:$D$512,$B27,業務日誌!$I$13:$I$512))</f>
        <v/>
      </c>
    </row>
    <row r="28" spans="2:6">
      <c r="B28" s="12" t="str">
        <f>IF(COUNTA(従事者登録!$C$8:$C$37)&lt;22,"",INDEX(従事者登録!$C$8:$C$37,22))</f>
        <v/>
      </c>
      <c r="C28" s="12" t="str">
        <f>IF($B28="","",INDEX(従事者登録!$D$8:$D$37,22)&amp;"")</f>
        <v/>
      </c>
      <c r="D28" s="4" t="str">
        <f>IF($B28="","",INDEX(従事者登録!$E$8:$E$37,22))</f>
        <v/>
      </c>
      <c r="E28" s="18" t="str">
        <f>IF($B28="","",SUMIF(業務日誌!$D$13:$D$512,$B28,業務日誌!$E$13:$E$512))</f>
        <v/>
      </c>
      <c r="F28" s="4" t="str">
        <f>IF($B28="","",SUMIF(業務日誌!$D$13:$D$512,$B28,業務日誌!$I$13:$I$512))</f>
        <v/>
      </c>
    </row>
    <row r="29" spans="2:6">
      <c r="B29" s="12" t="str">
        <f>IF(COUNTA(従事者登録!$C$8:$C$37)&lt;23,"",INDEX(従事者登録!$C$8:$C$37,23))</f>
        <v/>
      </c>
      <c r="C29" s="12" t="str">
        <f>IF($B29="","",INDEX(従事者登録!$D$8:$D$37,23)&amp;"")</f>
        <v/>
      </c>
      <c r="D29" s="4" t="str">
        <f>IF($B29="","",INDEX(従事者登録!$E$8:$E$37,23))</f>
        <v/>
      </c>
      <c r="E29" s="18" t="str">
        <f>IF($B29="","",SUMIF(業務日誌!$D$13:$D$512,$B29,業務日誌!$E$13:$E$512))</f>
        <v/>
      </c>
      <c r="F29" s="4" t="str">
        <f>IF($B29="","",SUMIF(業務日誌!$D$13:$D$512,$B29,業務日誌!$I$13:$I$512))</f>
        <v/>
      </c>
    </row>
    <row r="30" spans="2:6">
      <c r="B30" s="12" t="str">
        <f>IF(COUNTA(従事者登録!$C$8:$C$37)&lt;24,"",INDEX(従事者登録!$C$8:$C$37,24))</f>
        <v/>
      </c>
      <c r="C30" s="12" t="str">
        <f>IF($B30="","",INDEX(従事者登録!$D$8:$D$37,24)&amp;"")</f>
        <v/>
      </c>
      <c r="D30" s="4" t="str">
        <f>IF($B30="","",INDEX(従事者登録!$E$8:$E$37,24))</f>
        <v/>
      </c>
      <c r="E30" s="18" t="str">
        <f>IF($B30="","",SUMIF(業務日誌!$D$13:$D$512,$B30,業務日誌!$E$13:$E$512))</f>
        <v/>
      </c>
      <c r="F30" s="4" t="str">
        <f>IF($B30="","",SUMIF(業務日誌!$D$13:$D$512,$B30,業務日誌!$I$13:$I$512))</f>
        <v/>
      </c>
    </row>
    <row r="31" spans="2:6">
      <c r="B31" s="12" t="str">
        <f>IF(COUNTA(従事者登録!$C$8:$C$37)&lt;25,"",INDEX(従事者登録!$C$8:$C$37,25))</f>
        <v/>
      </c>
      <c r="C31" s="12" t="str">
        <f>IF($B31="","",INDEX(従事者登録!$D$8:$D$37,25)&amp;"")</f>
        <v/>
      </c>
      <c r="D31" s="4" t="str">
        <f>IF($B31="","",INDEX(従事者登録!$E$8:$E$37,25))</f>
        <v/>
      </c>
      <c r="E31" s="18" t="str">
        <f>IF($B31="","",SUMIF(業務日誌!$D$13:$D$512,$B31,業務日誌!$E$13:$E$512))</f>
        <v/>
      </c>
      <c r="F31" s="4" t="str">
        <f>IF($B31="","",SUMIF(業務日誌!$D$13:$D$512,$B31,業務日誌!$I$13:$I$512))</f>
        <v/>
      </c>
    </row>
    <row r="32" spans="2:6">
      <c r="B32" s="12" t="str">
        <f>IF(COUNTA(従事者登録!$C$8:$C$37)&lt;26,"",INDEX(従事者登録!$C$8:$C$37,26))</f>
        <v/>
      </c>
      <c r="C32" s="12" t="str">
        <f>IF($B32="","",INDEX(従事者登録!$D$8:$D$37,26)&amp;"")</f>
        <v/>
      </c>
      <c r="D32" s="4" t="str">
        <f>IF($B32="","",INDEX(従事者登録!$E$8:$E$37,26))</f>
        <v/>
      </c>
      <c r="E32" s="18" t="str">
        <f>IF($B32="","",SUMIF(業務日誌!$D$13:$D$512,$B32,業務日誌!$E$13:$E$512))</f>
        <v/>
      </c>
      <c r="F32" s="4" t="str">
        <f>IF($B32="","",SUMIF(業務日誌!$D$13:$D$512,$B32,業務日誌!$I$13:$I$512))</f>
        <v/>
      </c>
    </row>
    <row r="33" spans="1:8">
      <c r="B33" s="12" t="str">
        <f>IF(COUNTA(従事者登録!$C$8:$C$37)&lt;27,"",INDEX(従事者登録!$C$8:$C$37,27))</f>
        <v/>
      </c>
      <c r="C33" s="12" t="str">
        <f>IF($B33="","",INDEX(従事者登録!$D$8:$D$37,27)&amp;"")</f>
        <v/>
      </c>
      <c r="D33" s="4" t="str">
        <f>IF($B33="","",INDEX(従事者登録!$E$8:$E$37,27))</f>
        <v/>
      </c>
      <c r="E33" s="18" t="str">
        <f>IF($B33="","",SUMIF(業務日誌!$D$13:$D$512,$B33,業務日誌!$E$13:$E$512))</f>
        <v/>
      </c>
      <c r="F33" s="4" t="str">
        <f>IF($B33="","",SUMIF(業務日誌!$D$13:$D$512,$B33,業務日誌!$I$13:$I$512))</f>
        <v/>
      </c>
    </row>
    <row r="34" spans="1:8">
      <c r="B34" s="12" t="str">
        <f>IF(COUNTA(従事者登録!$C$8:$C$37)&lt;28,"",INDEX(従事者登録!$C$8:$C$37,28))</f>
        <v/>
      </c>
      <c r="C34" s="12" t="str">
        <f>IF($B34="","",INDEX(従事者登録!$D$8:$D$37,28)&amp;"")</f>
        <v/>
      </c>
      <c r="D34" s="4" t="str">
        <f>IF($B34="","",INDEX(従事者登録!$E$8:$E$37,28))</f>
        <v/>
      </c>
      <c r="E34" s="18" t="str">
        <f>IF($B34="","",SUMIF(業務日誌!$D$13:$D$512,$B34,業務日誌!$E$13:$E$512))</f>
        <v/>
      </c>
      <c r="F34" s="4" t="str">
        <f>IF($B34="","",SUMIF(業務日誌!$D$13:$D$512,$B34,業務日誌!$I$13:$I$512))</f>
        <v/>
      </c>
    </row>
    <row r="35" spans="1:8">
      <c r="B35" s="12" t="str">
        <f>IF(COUNTA(従事者登録!$C$8:$C$37)&lt;29,"",INDEX(従事者登録!$C$8:$C$37,29))</f>
        <v/>
      </c>
      <c r="C35" s="12" t="str">
        <f>IF($B35="","",INDEX(従事者登録!$D$8:$D$37,29)&amp;"")</f>
        <v/>
      </c>
      <c r="D35" s="4" t="str">
        <f>IF($B35="","",INDEX(従事者登録!$E$8:$E$37,29))</f>
        <v/>
      </c>
      <c r="E35" s="18" t="str">
        <f>IF($B35="","",SUMIF(業務日誌!$D$13:$D$512,$B35,業務日誌!$E$13:$E$512))</f>
        <v/>
      </c>
      <c r="F35" s="4" t="str">
        <f>IF($B35="","",SUMIF(業務日誌!$D$13:$D$512,$B35,業務日誌!$I$13:$I$512))</f>
        <v/>
      </c>
    </row>
    <row r="36" spans="1:8">
      <c r="B36" s="12" t="str">
        <f>IF(COUNTA(従事者登録!$C$8:$C$37)&lt;30,"",INDEX(従事者登録!$C$8:$C$37,30))</f>
        <v/>
      </c>
      <c r="C36" s="12" t="str">
        <f>IF($B36="","",INDEX(従事者登録!$D$8:$D$37,30)&amp;"")</f>
        <v/>
      </c>
      <c r="D36" s="4" t="str">
        <f>IF($B36="","",INDEX(従事者登録!$E$8:$E$37,30))</f>
        <v/>
      </c>
      <c r="E36" s="18" t="str">
        <f>IF($B36="","",SUMIF(業務日誌!$D$13:$D$512,$B36,業務日誌!$E$13:$E$512))</f>
        <v/>
      </c>
      <c r="F36" s="4" t="str">
        <f>IF($B36="","",SUMIF(業務日誌!$D$13:$D$512,$B36,業務日誌!$I$13:$I$512))</f>
        <v/>
      </c>
    </row>
    <row r="37" spans="1:8">
      <c r="B37" s="35" t="s">
        <v>40</v>
      </c>
      <c r="C37" s="30"/>
      <c r="D37" s="31"/>
      <c r="E37" s="15">
        <f>SUM(E7:E36)</f>
        <v>0</v>
      </c>
      <c r="F37" s="16">
        <f>SUM(F7:F36)</f>
        <v>0</v>
      </c>
    </row>
    <row r="39" spans="1:8">
      <c r="A39" s="48" t="s">
        <v>48</v>
      </c>
      <c r="B39" s="30"/>
      <c r="C39" s="30"/>
      <c r="D39" s="30"/>
      <c r="E39" s="30"/>
      <c r="F39" s="30"/>
      <c r="G39" s="30"/>
      <c r="H39" s="31"/>
    </row>
    <row r="40" spans="1:8">
      <c r="B40" s="1" t="s">
        <v>49</v>
      </c>
      <c r="C40" s="1" t="s">
        <v>46</v>
      </c>
      <c r="D40" s="1" t="s">
        <v>47</v>
      </c>
    </row>
    <row r="41" spans="1:8">
      <c r="B41" s="19" t="str">
        <f>IF(業務日誌!$D$8="","",DATE(YEAR(業務日誌!$D$8)-IF(MONTH(業務日誌!$D$8)&lt;3,1,0),3+0,1))</f>
        <v/>
      </c>
      <c r="C41" s="18" t="str">
        <f>IF($B41="","",SUMIFS(業務日誌!$E$13:$E$512,業務日誌!$B$13:$B$512,"&gt;="&amp;$B41,業務日誌!$B$13:$B$512,"&lt;"&amp;DATE(YEAR($B41),MONTH($B41)+1,1)))</f>
        <v/>
      </c>
      <c r="D41" s="4" t="str">
        <f>IF($B41="","",SUMIFS(業務日誌!$I$13:$I$512,業務日誌!$B$13:$B$512,"&gt;="&amp;$B41,業務日誌!$B$13:$B$512,"&lt;"&amp;DATE(YEAR($B41),MONTH($B41)+1,1)))</f>
        <v/>
      </c>
    </row>
    <row r="42" spans="1:8">
      <c r="B42" s="19" t="str">
        <f>IF(業務日誌!$D$8="","",DATE(YEAR(業務日誌!$D$8)-IF(MONTH(業務日誌!$D$8)&lt;3,1,0),3+1,1))</f>
        <v/>
      </c>
      <c r="C42" s="18" t="str">
        <f>IF($B42="","",SUMIFS(業務日誌!$E$13:$E$512,業務日誌!$B$13:$B$512,"&gt;="&amp;$B42,業務日誌!$B$13:$B$512,"&lt;"&amp;DATE(YEAR($B42),MONTH($B42)+1,1)))</f>
        <v/>
      </c>
      <c r="D42" s="4" t="str">
        <f>IF($B42="","",SUMIFS(業務日誌!$I$13:$I$512,業務日誌!$B$13:$B$512,"&gt;="&amp;$B42,業務日誌!$B$13:$B$512,"&lt;"&amp;DATE(YEAR($B42),MONTH($B42)+1,1)))</f>
        <v/>
      </c>
    </row>
    <row r="43" spans="1:8">
      <c r="B43" s="19" t="str">
        <f>IF(業務日誌!$D$8="","",DATE(YEAR(業務日誌!$D$8)-IF(MONTH(業務日誌!$D$8)&lt;3,1,0),3+2,1))</f>
        <v/>
      </c>
      <c r="C43" s="18" t="str">
        <f>IF($B43="","",SUMIFS(業務日誌!$E$13:$E$512,業務日誌!$B$13:$B$512,"&gt;="&amp;$B43,業務日誌!$B$13:$B$512,"&lt;"&amp;DATE(YEAR($B43),MONTH($B43)+1,1)))</f>
        <v/>
      </c>
      <c r="D43" s="4" t="str">
        <f>IF($B43="","",SUMIFS(業務日誌!$I$13:$I$512,業務日誌!$B$13:$B$512,"&gt;="&amp;$B43,業務日誌!$B$13:$B$512,"&lt;"&amp;DATE(YEAR($B43),MONTH($B43)+1,1)))</f>
        <v/>
      </c>
    </row>
    <row r="44" spans="1:8">
      <c r="B44" s="19" t="str">
        <f>IF(業務日誌!$D$8="","",DATE(YEAR(業務日誌!$D$8)-IF(MONTH(業務日誌!$D$8)&lt;3,1,0),3+3,1))</f>
        <v/>
      </c>
      <c r="C44" s="18" t="str">
        <f>IF($B44="","",SUMIFS(業務日誌!$E$13:$E$512,業務日誌!$B$13:$B$512,"&gt;="&amp;$B44,業務日誌!$B$13:$B$512,"&lt;"&amp;DATE(YEAR($B44),MONTH($B44)+1,1)))</f>
        <v/>
      </c>
      <c r="D44" s="4" t="str">
        <f>IF($B44="","",SUMIFS(業務日誌!$I$13:$I$512,業務日誌!$B$13:$B$512,"&gt;="&amp;$B44,業務日誌!$B$13:$B$512,"&lt;"&amp;DATE(YEAR($B44),MONTH($B44)+1,1)))</f>
        <v/>
      </c>
    </row>
    <row r="45" spans="1:8">
      <c r="B45" s="19" t="str">
        <f>IF(業務日誌!$D$8="","",DATE(YEAR(業務日誌!$D$8)-IF(MONTH(業務日誌!$D$8)&lt;3,1,0),3+4,1))</f>
        <v/>
      </c>
      <c r="C45" s="18" t="str">
        <f>IF($B45="","",SUMIFS(業務日誌!$E$13:$E$512,業務日誌!$B$13:$B$512,"&gt;="&amp;$B45,業務日誌!$B$13:$B$512,"&lt;"&amp;DATE(YEAR($B45),MONTH($B45)+1,1)))</f>
        <v/>
      </c>
      <c r="D45" s="4" t="str">
        <f>IF($B45="","",SUMIFS(業務日誌!$I$13:$I$512,業務日誌!$B$13:$B$512,"&gt;="&amp;$B45,業務日誌!$B$13:$B$512,"&lt;"&amp;DATE(YEAR($B45),MONTH($B45)+1,1)))</f>
        <v/>
      </c>
    </row>
    <row r="46" spans="1:8">
      <c r="B46" s="19" t="str">
        <f>IF(業務日誌!$D$8="","",DATE(YEAR(業務日誌!$D$8)-IF(MONTH(業務日誌!$D$8)&lt;3,1,0),3+5,1))</f>
        <v/>
      </c>
      <c r="C46" s="18" t="str">
        <f>IF($B46="","",SUMIFS(業務日誌!$E$13:$E$512,業務日誌!$B$13:$B$512,"&gt;="&amp;$B46,業務日誌!$B$13:$B$512,"&lt;"&amp;DATE(YEAR($B46),MONTH($B46)+1,1)))</f>
        <v/>
      </c>
      <c r="D46" s="4" t="str">
        <f>IF($B46="","",SUMIFS(業務日誌!$I$13:$I$512,業務日誌!$B$13:$B$512,"&gt;="&amp;$B46,業務日誌!$B$13:$B$512,"&lt;"&amp;DATE(YEAR($B46),MONTH($B46)+1,1)))</f>
        <v/>
      </c>
    </row>
    <row r="47" spans="1:8">
      <c r="B47" s="19" t="str">
        <f>IF(業務日誌!$D$8="","",DATE(YEAR(業務日誌!$D$8)-IF(MONTH(業務日誌!$D$8)&lt;3,1,0),3+6,1))</f>
        <v/>
      </c>
      <c r="C47" s="18" t="str">
        <f>IF($B47="","",SUMIFS(業務日誌!$E$13:$E$512,業務日誌!$B$13:$B$512,"&gt;="&amp;$B47,業務日誌!$B$13:$B$512,"&lt;"&amp;DATE(YEAR($B47),MONTH($B47)+1,1)))</f>
        <v/>
      </c>
      <c r="D47" s="4" t="str">
        <f>IF($B47="","",SUMIFS(業務日誌!$I$13:$I$512,業務日誌!$B$13:$B$512,"&gt;="&amp;$B47,業務日誌!$B$13:$B$512,"&lt;"&amp;DATE(YEAR($B47),MONTH($B47)+1,1)))</f>
        <v/>
      </c>
    </row>
    <row r="48" spans="1:8">
      <c r="B48" s="19" t="str">
        <f>IF(業務日誌!$D$8="","",DATE(YEAR(業務日誌!$D$8)-IF(MONTH(業務日誌!$D$8)&lt;3,1,0),3+7,1))</f>
        <v/>
      </c>
      <c r="C48" s="18" t="str">
        <f>IF($B48="","",SUMIFS(業務日誌!$E$13:$E$512,業務日誌!$B$13:$B$512,"&gt;="&amp;$B48,業務日誌!$B$13:$B$512,"&lt;"&amp;DATE(YEAR($B48),MONTH($B48)+1,1)))</f>
        <v/>
      </c>
      <c r="D48" s="4" t="str">
        <f>IF($B48="","",SUMIFS(業務日誌!$I$13:$I$512,業務日誌!$B$13:$B$512,"&gt;="&amp;$B48,業務日誌!$B$13:$B$512,"&lt;"&amp;DATE(YEAR($B48),MONTH($B48)+1,1)))</f>
        <v/>
      </c>
    </row>
    <row r="49" spans="1:8">
      <c r="B49" s="19" t="str">
        <f>IF(業務日誌!$D$8="","",DATE(YEAR(業務日誌!$D$8)-IF(MONTH(業務日誌!$D$8)&lt;3,1,0),3+8,1))</f>
        <v/>
      </c>
      <c r="C49" s="18" t="str">
        <f>IF($B49="","",SUMIFS(業務日誌!$E$13:$E$512,業務日誌!$B$13:$B$512,"&gt;="&amp;$B49,業務日誌!$B$13:$B$512,"&lt;"&amp;DATE(YEAR($B49),MONTH($B49)+1,1)))</f>
        <v/>
      </c>
      <c r="D49" s="4" t="str">
        <f>IF($B49="","",SUMIFS(業務日誌!$I$13:$I$512,業務日誌!$B$13:$B$512,"&gt;="&amp;$B49,業務日誌!$B$13:$B$512,"&lt;"&amp;DATE(YEAR($B49),MONTH($B49)+1,1)))</f>
        <v/>
      </c>
    </row>
    <row r="50" spans="1:8">
      <c r="B50" s="19" t="str">
        <f>IF(業務日誌!$D$8="","",DATE(YEAR(業務日誌!$D$8)-IF(MONTH(業務日誌!$D$8)&lt;3,1,0),3+9,1))</f>
        <v/>
      </c>
      <c r="C50" s="18" t="str">
        <f>IF($B50="","",SUMIFS(業務日誌!$E$13:$E$512,業務日誌!$B$13:$B$512,"&gt;="&amp;$B50,業務日誌!$B$13:$B$512,"&lt;"&amp;DATE(YEAR($B50),MONTH($B50)+1,1)))</f>
        <v/>
      </c>
      <c r="D50" s="4" t="str">
        <f>IF($B50="","",SUMIFS(業務日誌!$I$13:$I$512,業務日誌!$B$13:$B$512,"&gt;="&amp;$B50,業務日誌!$B$13:$B$512,"&lt;"&amp;DATE(YEAR($B50),MONTH($B50)+1,1)))</f>
        <v/>
      </c>
    </row>
    <row r="51" spans="1:8">
      <c r="B51" s="19" t="str">
        <f>IF(業務日誌!$D$8="","",DATE(YEAR(業務日誌!$D$8)-IF(MONTH(業務日誌!$D$8)&lt;3,1,0),3+10,1))</f>
        <v/>
      </c>
      <c r="C51" s="18" t="str">
        <f>IF($B51="","",SUMIFS(業務日誌!$E$13:$E$512,業務日誌!$B$13:$B$512,"&gt;="&amp;$B51,業務日誌!$B$13:$B$512,"&lt;"&amp;DATE(YEAR($B51),MONTH($B51)+1,1)))</f>
        <v/>
      </c>
      <c r="D51" s="4" t="str">
        <f>IF($B51="","",SUMIFS(業務日誌!$I$13:$I$512,業務日誌!$B$13:$B$512,"&gt;="&amp;$B51,業務日誌!$B$13:$B$512,"&lt;"&amp;DATE(YEAR($B51),MONTH($B51)+1,1)))</f>
        <v/>
      </c>
    </row>
    <row r="52" spans="1:8">
      <c r="B52" s="19" t="str">
        <f>IF(業務日誌!$D$8="","",DATE(YEAR(業務日誌!$D$8)-IF(MONTH(業務日誌!$D$8)&lt;3,1,0),3+11,1))</f>
        <v/>
      </c>
      <c r="C52" s="18" t="str">
        <f>IF($B52="","",SUMIFS(業務日誌!$E$13:$E$512,業務日誌!$B$13:$B$512,"&gt;="&amp;$B52,業務日誌!$B$13:$B$512,"&lt;"&amp;DATE(YEAR($B52),MONTH($B52)+1,1)))</f>
        <v/>
      </c>
      <c r="D52" s="4" t="str">
        <f>IF($B52="","",SUMIFS(業務日誌!$I$13:$I$512,業務日誌!$B$13:$B$512,"&gt;="&amp;$B52,業務日誌!$B$13:$B$512,"&lt;"&amp;DATE(YEAR($B52),MONTH($B52)+1,1)))</f>
        <v/>
      </c>
    </row>
    <row r="53" spans="1:8">
      <c r="B53" s="19" t="str">
        <f>IF(業務日誌!$D$8="","",DATE(YEAR(業務日誌!$D$8)-IF(MONTH(業務日誌!$D$8)&lt;3,1,0),3+12,1))</f>
        <v/>
      </c>
      <c r="C53" s="18" t="str">
        <f>IF($B53="","",SUMIFS(業務日誌!$E$13:$E$512,業務日誌!$B$13:$B$512,"&gt;="&amp;$B53,業務日誌!$B$13:$B$512,"&lt;"&amp;DATE(YEAR($B53),MONTH($B53)+1,1)))</f>
        <v/>
      </c>
      <c r="D53" s="4" t="str">
        <f>IF($B53="","",SUMIFS(業務日誌!$I$13:$I$512,業務日誌!$B$13:$B$512,"&gt;="&amp;$B53,業務日誌!$B$13:$B$512,"&lt;"&amp;DATE(YEAR($B53),MONTH($B53)+1,1)))</f>
        <v/>
      </c>
    </row>
    <row r="54" spans="1:8">
      <c r="B54" s="14" t="s">
        <v>50</v>
      </c>
      <c r="C54" s="15">
        <f>SUM(C41:C53)</f>
        <v>0</v>
      </c>
      <c r="D54" s="16">
        <f>SUM(D41:D53)</f>
        <v>0</v>
      </c>
    </row>
    <row r="56" spans="1:8">
      <c r="A56" s="48" t="s">
        <v>51</v>
      </c>
      <c r="B56" s="30"/>
      <c r="C56" s="30"/>
      <c r="D56" s="30"/>
      <c r="E56" s="30"/>
      <c r="F56" s="30"/>
      <c r="G56" s="30"/>
      <c r="H56" s="31"/>
    </row>
    <row r="57" spans="1:8">
      <c r="B57" s="47" t="s">
        <v>52</v>
      </c>
      <c r="C57" s="30"/>
      <c r="D57" s="31"/>
      <c r="E57" s="53">
        <f>業務日誌!$E$513</f>
        <v>0</v>
      </c>
      <c r="F57" s="31"/>
      <c r="H57" s="27" t="s">
        <v>53</v>
      </c>
    </row>
    <row r="58" spans="1:8">
      <c r="B58" s="49" t="s">
        <v>54</v>
      </c>
      <c r="C58" s="30"/>
      <c r="D58" s="31"/>
      <c r="E58" s="52">
        <f>業務日誌!$I$513</f>
        <v>0</v>
      </c>
      <c r="F58" s="31"/>
      <c r="H58" s="28"/>
    </row>
    <row r="59" spans="1:8">
      <c r="B59" s="47" t="s">
        <v>55</v>
      </c>
      <c r="C59" s="30"/>
      <c r="D59" s="31"/>
      <c r="E59" s="54" t="str">
        <f>IF(業務日誌!$E$513=0,"—",IF(AND($F$37=業務日誌!$I$513,$D$54=業務日誌!$I$513,$E$37=業務日誌!$E$513,$C$54=業務日誌!$E$513),"OK","要確認"))</f>
        <v>—</v>
      </c>
      <c r="F59" s="31"/>
      <c r="H59" s="50" t="str">
        <f>IF(業務日誌!$E$513=0,"",IF(AND($F$37=業務日誌!$I$513,$D$54=業務日誌!$I$513,$E$37=業務日誌!$E$513,$C$54=業務日誌!$E$513),"","従事者登録にない氏名、または13か月の範囲外の日付が含まれている可能性があります"))</f>
        <v/>
      </c>
    </row>
    <row r="60" spans="1:8">
      <c r="H60" s="28"/>
    </row>
    <row r="61" spans="1:8">
      <c r="B61" s="47" t="s">
        <v>56</v>
      </c>
      <c r="C61" s="30"/>
      <c r="D61" s="31"/>
      <c r="E61" s="51">
        <f>COUNTIF(業務日誌!$J$13:$J$512,"&lt;&gt;OK")-COUNTIF(業務日誌!$J$13:$J$512,"")</f>
        <v>0</v>
      </c>
      <c r="F61" s="31"/>
      <c r="H61" s="7" t="s">
        <v>57</v>
      </c>
    </row>
    <row r="63" spans="1:8">
      <c r="A63" s="27" t="s">
        <v>58</v>
      </c>
      <c r="B63" s="28"/>
      <c r="C63" s="28"/>
      <c r="D63" s="28"/>
      <c r="E63" s="28"/>
      <c r="F63" s="28"/>
      <c r="G63" s="28"/>
      <c r="H63" s="28"/>
    </row>
    <row r="64" spans="1:8">
      <c r="A64" s="28"/>
      <c r="B64" s="28"/>
      <c r="C64" s="28"/>
      <c r="D64" s="28"/>
      <c r="E64" s="28"/>
      <c r="F64" s="28"/>
      <c r="G64" s="28"/>
      <c r="H64" s="28"/>
    </row>
    <row r="65" spans="1:8">
      <c r="A65" s="28"/>
      <c r="B65" s="28"/>
      <c r="C65" s="28"/>
      <c r="D65" s="28"/>
      <c r="E65" s="28"/>
      <c r="F65" s="28"/>
      <c r="G65" s="28"/>
      <c r="H65" s="28"/>
    </row>
  </sheetData>
  <mergeCells count="17">
    <mergeCell ref="A39:H39"/>
    <mergeCell ref="B61:D61"/>
    <mergeCell ref="B57:D57"/>
    <mergeCell ref="A2:H2"/>
    <mergeCell ref="B58:D58"/>
    <mergeCell ref="A63:H65"/>
    <mergeCell ref="H59:H60"/>
    <mergeCell ref="E61:F61"/>
    <mergeCell ref="A5:H5"/>
    <mergeCell ref="E58:F58"/>
    <mergeCell ref="H57:H58"/>
    <mergeCell ref="A56:H56"/>
    <mergeCell ref="E57:F57"/>
    <mergeCell ref="E59:F59"/>
    <mergeCell ref="A3:H3"/>
    <mergeCell ref="B59:D59"/>
    <mergeCell ref="B37:D37"/>
  </mergeCells>
  <phoneticPr fontId="10"/>
  <conditionalFormatting sqref="B59:F59">
    <cfRule type="expression" dxfId="1" priority="1">
      <formula>$E$59="要確認"</formula>
    </cfRule>
  </conditionalFormatting>
  <conditionalFormatting sqref="B61:F61">
    <cfRule type="expression" dxfId="0" priority="2">
      <formula>$E$61&gt;0</formula>
    </cfRule>
  </conditionalFormatting>
  <pageMargins left="0.4" right="0.4" top="1" bottom="1" header="0.5" footer="0.5"/>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J13"/>
  <sheetViews>
    <sheetView showGridLines="0" workbookViewId="0"/>
  </sheetViews>
  <sheetFormatPr defaultRowHeight="13"/>
  <cols>
    <col min="1" max="1" width="6" customWidth="1"/>
    <col min="2" max="2" width="13" customWidth="1"/>
    <col min="3" max="3" width="6" customWidth="1"/>
    <col min="4" max="4" width="16" customWidth="1"/>
    <col min="5" max="5" width="11" customWidth="1"/>
    <col min="6" max="6" width="46" customWidth="1"/>
    <col min="7" max="7" width="30" customWidth="1"/>
    <col min="8" max="8" width="13" customWidth="1"/>
    <col min="9" max="9" width="14" customWidth="1"/>
    <col min="10" max="10" width="26" customWidth="1"/>
  </cols>
  <sheetData>
    <row r="2" spans="1:10">
      <c r="A2" s="32" t="s">
        <v>59</v>
      </c>
      <c r="B2" s="28"/>
      <c r="C2" s="28"/>
      <c r="D2" s="28"/>
      <c r="E2" s="28"/>
      <c r="F2" s="28"/>
      <c r="G2" s="28"/>
      <c r="H2" s="28"/>
      <c r="I2" s="28"/>
      <c r="J2" s="28"/>
    </row>
    <row r="3" spans="1:10">
      <c r="A3" s="34" t="s">
        <v>60</v>
      </c>
      <c r="B3" s="28"/>
      <c r="C3" s="28"/>
      <c r="D3" s="28"/>
      <c r="E3" s="28"/>
      <c r="F3" s="28"/>
      <c r="G3" s="28"/>
      <c r="H3" s="28"/>
      <c r="I3" s="28"/>
      <c r="J3" s="28"/>
    </row>
    <row r="5" spans="1:10" ht="32" customHeight="1">
      <c r="A5" s="1" t="s">
        <v>3</v>
      </c>
      <c r="B5" s="1" t="s">
        <v>31</v>
      </c>
      <c r="C5" s="1" t="s">
        <v>32</v>
      </c>
      <c r="D5" s="1" t="s">
        <v>33</v>
      </c>
      <c r="E5" s="1" t="s">
        <v>34</v>
      </c>
      <c r="F5" s="1" t="s">
        <v>35</v>
      </c>
      <c r="G5" s="1" t="s">
        <v>36</v>
      </c>
      <c r="H5" s="1" t="s">
        <v>37</v>
      </c>
      <c r="I5" s="1" t="s">
        <v>38</v>
      </c>
      <c r="J5" s="1" t="s">
        <v>39</v>
      </c>
    </row>
    <row r="6" spans="1:10" ht="30" customHeight="1">
      <c r="A6" s="20">
        <v>1</v>
      </c>
      <c r="B6" s="21">
        <v>46519</v>
      </c>
      <c r="C6" s="22" t="s">
        <v>61</v>
      </c>
      <c r="D6" s="23" t="s">
        <v>62</v>
      </c>
      <c r="E6" s="24">
        <v>3.5</v>
      </c>
      <c r="F6" s="25" t="s">
        <v>63</v>
      </c>
      <c r="G6" s="23" t="s">
        <v>9</v>
      </c>
      <c r="H6" s="26">
        <v>2400</v>
      </c>
      <c r="I6" s="26">
        <v>8400</v>
      </c>
      <c r="J6" s="23" t="s">
        <v>64</v>
      </c>
    </row>
    <row r="7" spans="1:10" ht="30" customHeight="1">
      <c r="A7" s="20">
        <v>2</v>
      </c>
      <c r="B7" s="21">
        <v>46519</v>
      </c>
      <c r="C7" s="22" t="s">
        <v>61</v>
      </c>
      <c r="D7" s="23" t="s">
        <v>65</v>
      </c>
      <c r="E7" s="24">
        <v>2</v>
      </c>
      <c r="F7" s="25" t="s">
        <v>66</v>
      </c>
      <c r="G7" s="23" t="s">
        <v>10</v>
      </c>
      <c r="H7" s="26">
        <v>1500</v>
      </c>
      <c r="I7" s="26">
        <v>3000</v>
      </c>
      <c r="J7" s="23" t="s">
        <v>64</v>
      </c>
    </row>
    <row r="8" spans="1:10" ht="30" customHeight="1">
      <c r="A8" s="20">
        <v>3</v>
      </c>
      <c r="B8" s="21">
        <v>46522</v>
      </c>
      <c r="C8" s="22" t="s">
        <v>67</v>
      </c>
      <c r="D8" s="23" t="s">
        <v>62</v>
      </c>
      <c r="E8" s="24">
        <v>6</v>
      </c>
      <c r="F8" s="25" t="s">
        <v>68</v>
      </c>
      <c r="G8" s="23" t="s">
        <v>9</v>
      </c>
      <c r="H8" s="26">
        <v>2400</v>
      </c>
      <c r="I8" s="26">
        <v>14400</v>
      </c>
      <c r="J8" s="23" t="s">
        <v>64</v>
      </c>
    </row>
    <row r="10" spans="1:10">
      <c r="A10" s="27" t="s">
        <v>69</v>
      </c>
      <c r="B10" s="28"/>
      <c r="C10" s="28"/>
      <c r="D10" s="28"/>
      <c r="E10" s="28"/>
      <c r="F10" s="28"/>
      <c r="G10" s="28"/>
      <c r="H10" s="28"/>
      <c r="I10" s="28"/>
      <c r="J10" s="28"/>
    </row>
    <row r="11" spans="1:10">
      <c r="A11" s="28"/>
      <c r="B11" s="28"/>
      <c r="C11" s="28"/>
      <c r="D11" s="28"/>
      <c r="E11" s="28"/>
      <c r="F11" s="28"/>
      <c r="G11" s="28"/>
      <c r="H11" s="28"/>
      <c r="I11" s="28"/>
      <c r="J11" s="28"/>
    </row>
    <row r="12" spans="1:10">
      <c r="A12" s="28"/>
      <c r="B12" s="28"/>
      <c r="C12" s="28"/>
      <c r="D12" s="28"/>
      <c r="E12" s="28"/>
      <c r="F12" s="28"/>
      <c r="G12" s="28"/>
      <c r="H12" s="28"/>
      <c r="I12" s="28"/>
      <c r="J12" s="28"/>
    </row>
    <row r="13" spans="1:10">
      <c r="A13" s="28"/>
      <c r="B13" s="28"/>
      <c r="C13" s="28"/>
      <c r="D13" s="28"/>
      <c r="E13" s="28"/>
      <c r="F13" s="28"/>
      <c r="G13" s="28"/>
      <c r="H13" s="28"/>
      <c r="I13" s="28"/>
      <c r="J13" s="28"/>
    </row>
  </sheetData>
  <mergeCells count="3">
    <mergeCell ref="A10:J13"/>
    <mergeCell ref="A3:J3"/>
    <mergeCell ref="A2:J2"/>
  </mergeCells>
  <phoneticPr fontId="10"/>
  <pageMargins left="0.4" right="0.4" top="1" bottom="1"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従事者登録</vt:lpstr>
      <vt:lpstr>業務日誌</vt:lpstr>
      <vt:lpstr>集計</vt:lpstr>
      <vt:lpstr>記入例</vt:lpstr>
      <vt:lpstr>記入例!Print_Area</vt:lpstr>
      <vt:lpstr>業務日誌!Print_Area</vt:lpstr>
      <vt:lpstr>集計!Print_Area</vt:lpstr>
      <vt:lpstr>従事者登録!Print_Area</vt:lpstr>
      <vt:lpstr>業務日誌!Print_Titles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Shinro Yuya</cp:lastModifiedBy>
  <dcterms:created xsi:type="dcterms:W3CDTF">2026-08-26T12:38:57Z</dcterms:created>
  <dcterms:modified xsi:type="dcterms:W3CDTF">2026-08-27T06:40:30Z</dcterms:modified>
</cp:coreProperties>
</file>